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1970" tabRatio="798" firstSheet="8" activeTab="11"/>
  </bookViews>
  <sheets>
    <sheet name="部门基本情况表" sheetId="1" r:id="rId1"/>
    <sheet name="部门预算收支总表（一）" sheetId="2" r:id="rId2"/>
    <sheet name="部门预算收入总表（二）" sheetId="3" r:id="rId3"/>
    <sheet name="部门预算支出总表（三）" sheetId="4" r:id="rId4"/>
    <sheet name="财政拨款预算收支总表（四）" sheetId="5" r:id="rId5"/>
    <sheet name="纳入财政专户管理的事业收入支出表（五）" sheetId="6" r:id="rId6"/>
    <sheet name="一般公共预算财政拨款支出表（六）" sheetId="7" r:id="rId7"/>
    <sheet name="一般公共预算财政拨款基本支出经济分类表（七）" sheetId="8" r:id="rId8"/>
    <sheet name="一般公共预算财政拨款基本及项目经济分类总表（八）" sheetId="9" r:id="rId9"/>
    <sheet name="政府性基金预算收入表（九）" sheetId="10" r:id="rId10"/>
    <sheet name="政府性基金预算支出表（十）" sheetId="11" r:id="rId11"/>
    <sheet name="三公经费表（十一）" sheetId="12" r:id="rId12"/>
    <sheet name="机关运行经费（十二）" sheetId="13" r:id="rId13"/>
    <sheet name="政府采购预算计划表（十三）" sheetId="14" r:id="rId14"/>
  </sheets>
  <definedNames>
    <definedName name="_xlnm.Print_Titles" localSheetId="2">'部门预算收入总表（二）'!$1:4</definedName>
    <definedName name="_xlnm.Print_Titles" localSheetId="3">'部门预算支出总表（三）'!$1:4</definedName>
    <definedName name="_xlnm.Print_Titles" localSheetId="6">'一般公共预算财政拨款支出表（六）'!$1:4</definedName>
    <definedName name="_xlnm.Print_Titles" localSheetId="8">'一般公共预算财政拨款基本及项目经济分类总表（八）'!$1:4</definedName>
    <definedName name="_xlnm.Print_Titles" localSheetId="13">'政府采购预算计划表（十三）'!$1:4</definedName>
  </definedNames>
  <calcPr calcId="144525" concurrentCalc="0"/>
</workbook>
</file>

<file path=xl/comments1.xml><?xml version="1.0" encoding="utf-8"?>
<comments xmlns="http://schemas.openxmlformats.org/spreadsheetml/2006/main">
  <authors>
    <author>Administrator</author>
  </authors>
  <commentList>
    <comment ref="A11" authorId="0">
      <text>
        <r>
          <rPr>
            <sz val="9"/>
            <rFont val="宋体"/>
            <charset val="134"/>
          </rPr>
          <t>Administrator:
行政单位医疗   2101101，           事业单位医疗   2101102</t>
        </r>
      </text>
    </comment>
    <comment ref="A12" authorId="0">
      <text>
        <r>
          <rPr>
            <sz val="9"/>
            <rFont val="宋体"/>
            <charset val="134"/>
          </rPr>
          <t>Administrator:
行政单位医疗   2101101，           事业单位医疗   2101102</t>
        </r>
      </text>
    </comment>
  </commentList>
</comments>
</file>

<file path=xl/sharedStrings.xml><?xml version="1.0" encoding="utf-8"?>
<sst xmlns="http://schemas.openxmlformats.org/spreadsheetml/2006/main" count="576" uniqueCount="355">
  <si>
    <t>2023年部门基本情况表</t>
  </si>
  <si>
    <t>编报单位：万荣县林业局</t>
  </si>
  <si>
    <t xml:space="preserve">        单位：人、元、辆</t>
  </si>
  <si>
    <t>单位名称</t>
  </si>
  <si>
    <t>单位
性质</t>
  </si>
  <si>
    <t>人数
合计</t>
  </si>
  <si>
    <t>在职人数</t>
  </si>
  <si>
    <t>人员经费</t>
  </si>
  <si>
    <t>离退休人数</t>
  </si>
  <si>
    <t>优抚
对象
人数</t>
  </si>
  <si>
    <t>享受
遗属
补助
人数</t>
  </si>
  <si>
    <t>车辆  编制数</t>
  </si>
  <si>
    <t>备注</t>
  </si>
  <si>
    <t>小计</t>
  </si>
  <si>
    <t>行政</t>
  </si>
  <si>
    <t>事 业</t>
  </si>
  <si>
    <t>离休</t>
  </si>
  <si>
    <t>退休</t>
  </si>
  <si>
    <t>全额</t>
  </si>
  <si>
    <t>差额</t>
  </si>
  <si>
    <t>自收
自支</t>
  </si>
  <si>
    <t>林业局（本级）</t>
  </si>
  <si>
    <t>林草发展中心</t>
  </si>
  <si>
    <t>事业</t>
  </si>
  <si>
    <t>合  计</t>
  </si>
  <si>
    <t>2023年部门预算收支总表</t>
  </si>
  <si>
    <t>单位：元</t>
  </si>
  <si>
    <r>
      <rPr>
        <sz val="9"/>
        <rFont val="宋体"/>
        <charset val="134"/>
      </rPr>
      <t xml:space="preserve">收   </t>
    </r>
    <r>
      <rPr>
        <sz val="9"/>
        <rFont val="宋体"/>
        <charset val="134"/>
      </rPr>
      <t xml:space="preserve">    </t>
    </r>
    <r>
      <rPr>
        <sz val="9"/>
        <rFont val="宋体"/>
        <charset val="134"/>
      </rPr>
      <t xml:space="preserve"> 入</t>
    </r>
  </si>
  <si>
    <r>
      <rPr>
        <sz val="9"/>
        <rFont val="宋体"/>
        <charset val="134"/>
      </rPr>
      <t xml:space="preserve">支   </t>
    </r>
    <r>
      <rPr>
        <sz val="9"/>
        <rFont val="宋体"/>
        <charset val="134"/>
      </rPr>
      <t xml:space="preserve">     </t>
    </r>
    <r>
      <rPr>
        <sz val="9"/>
        <rFont val="宋体"/>
        <charset val="134"/>
      </rPr>
      <t>出</t>
    </r>
  </si>
  <si>
    <t>项    目</t>
  </si>
  <si>
    <t>预算数</t>
  </si>
  <si>
    <t>一、一般公共预算</t>
  </si>
  <si>
    <t>一、一般公共服务支出</t>
  </si>
  <si>
    <t xml:space="preserve">    其中：一般公共预算财政拨款</t>
  </si>
  <si>
    <t>二、外交支出</t>
  </si>
  <si>
    <t xml:space="preserve">          纳入财政专户管理的事业收入</t>
  </si>
  <si>
    <t>三、国防支出</t>
  </si>
  <si>
    <t>二、政府性基金</t>
  </si>
  <si>
    <t>四、公共安全支出</t>
  </si>
  <si>
    <t>三、社会保险基金</t>
  </si>
  <si>
    <t>五、教育支出</t>
  </si>
  <si>
    <t>四、其他收入</t>
  </si>
  <si>
    <t>六、科学技术支出</t>
  </si>
  <si>
    <t>七、文化旅游体育与传媒支出</t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</si>
  <si>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</si>
  <si>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</si>
  <si>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</si>
  <si>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</si>
  <si>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</si>
  <si>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</si>
  <si>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</si>
  <si>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</si>
  <si>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</si>
  <si>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</si>
  <si>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</si>
  <si>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</si>
  <si>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</si>
  <si>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</si>
  <si>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二十二、灾害防治及应急管理支出</t>
  </si>
  <si>
    <t>二十三、预备费</t>
  </si>
  <si>
    <t>二十四、其他支出</t>
  </si>
  <si>
    <t>二十五、转移性支出</t>
  </si>
  <si>
    <t>二十六、债务还本支出</t>
  </si>
  <si>
    <t>二十七、债务付息支出</t>
  </si>
  <si>
    <t>二十八、债务发行费用支出</t>
  </si>
  <si>
    <t>收 入 合 计</t>
  </si>
  <si>
    <t>支 出 合 计</t>
  </si>
  <si>
    <t>2023年部门预算收入总表</t>
  </si>
  <si>
    <r>
      <rPr>
        <sz val="9"/>
        <rFont val="宋体"/>
        <charset val="134"/>
      </rPr>
      <t xml:space="preserve">项 </t>
    </r>
    <r>
      <rPr>
        <sz val="9"/>
        <rFont val="宋体"/>
        <charset val="134"/>
      </rPr>
      <t xml:space="preserve">   </t>
    </r>
    <r>
      <rPr>
        <sz val="9"/>
        <rFont val="宋体"/>
        <charset val="134"/>
      </rPr>
      <t xml:space="preserve">  目</t>
    </r>
  </si>
  <si>
    <t>本年收入合计</t>
  </si>
  <si>
    <t>一般公共预算</t>
  </si>
  <si>
    <t>政府性基金</t>
  </si>
  <si>
    <t>其他       各项收入</t>
  </si>
  <si>
    <t>科目编码</t>
  </si>
  <si>
    <t>科目名称</t>
  </si>
  <si>
    <t>一般公共预算财政拨款</t>
  </si>
  <si>
    <t>纳入专户管理的事业收入</t>
  </si>
  <si>
    <t>2130201</t>
  </si>
  <si>
    <t>行政运行</t>
  </si>
  <si>
    <t>2130204</t>
  </si>
  <si>
    <t>事业机构</t>
  </si>
  <si>
    <t>2080505</t>
  </si>
  <si>
    <t>机关事业单位基本养老保险缴费支出</t>
  </si>
  <si>
    <t>2080506</t>
  </si>
  <si>
    <t>机关事业单位职业年金缴费支出</t>
  </si>
  <si>
    <t>2089999</t>
  </si>
  <si>
    <t>其他社会保障和就业支出</t>
  </si>
  <si>
    <t>2101101</t>
  </si>
  <si>
    <t>行政单位医疗</t>
  </si>
  <si>
    <t>2101102</t>
  </si>
  <si>
    <t>事业单位医疗</t>
  </si>
  <si>
    <t>2210201</t>
  </si>
  <si>
    <t>住房公积金</t>
  </si>
  <si>
    <t>其他优抚支出</t>
  </si>
  <si>
    <t>2130202</t>
  </si>
  <si>
    <t>一般行政管理事务</t>
  </si>
  <si>
    <t>2130213</t>
  </si>
  <si>
    <t>执法与监督</t>
  </si>
  <si>
    <t>2130227</t>
  </si>
  <si>
    <t>贷款贴息</t>
  </si>
  <si>
    <t>2130299</t>
  </si>
  <si>
    <t>其他林业和草原支出</t>
  </si>
  <si>
    <t>2320399</t>
  </si>
  <si>
    <t>地方政府其他一般债务付息支出</t>
  </si>
  <si>
    <t>2023年部门预算支出总表</t>
  </si>
  <si>
    <r>
      <rPr>
        <sz val="9"/>
        <rFont val="宋体"/>
        <charset val="134"/>
      </rPr>
      <t xml:space="preserve">项 </t>
    </r>
    <r>
      <rPr>
        <sz val="9"/>
        <rFont val="宋体"/>
        <charset val="134"/>
      </rPr>
      <t xml:space="preserve">     </t>
    </r>
    <r>
      <rPr>
        <sz val="9"/>
        <rFont val="宋体"/>
        <charset val="134"/>
      </rPr>
      <t xml:space="preserve">  目</t>
    </r>
  </si>
  <si>
    <t>本年支出合计</t>
  </si>
  <si>
    <t>基本支出</t>
  </si>
  <si>
    <t>项目支出</t>
  </si>
  <si>
    <t>项  目 名 称</t>
  </si>
  <si>
    <t>2023年财政拨款预算收支总表</t>
  </si>
  <si>
    <r>
      <rPr>
        <sz val="9"/>
        <rFont val="宋体"/>
        <charset val="134"/>
      </rPr>
      <t xml:space="preserve">收   </t>
    </r>
    <r>
      <rPr>
        <sz val="9"/>
        <rFont val="宋体"/>
        <charset val="134"/>
      </rPr>
      <t xml:space="preserve">  </t>
    </r>
    <r>
      <rPr>
        <sz val="9"/>
        <rFont val="宋体"/>
        <charset val="134"/>
      </rPr>
      <t xml:space="preserve"> 入</t>
    </r>
  </si>
  <si>
    <t>支       出</t>
  </si>
  <si>
    <r>
      <rPr>
        <sz val="9"/>
        <rFont val="宋体"/>
        <charset val="134"/>
      </rPr>
      <t xml:space="preserve">项   </t>
    </r>
    <r>
      <rPr>
        <sz val="9"/>
        <rFont val="宋体"/>
        <charset val="134"/>
      </rPr>
      <t xml:space="preserve"> 目</t>
    </r>
  </si>
  <si>
    <t>金 额</t>
  </si>
  <si>
    <r>
      <rPr>
        <sz val="9"/>
        <rFont val="宋体"/>
        <charset val="134"/>
      </rPr>
      <t xml:space="preserve">项 </t>
    </r>
    <r>
      <rPr>
        <sz val="9"/>
        <rFont val="宋体"/>
        <charset val="134"/>
      </rPr>
      <t xml:space="preserve">    </t>
    </r>
    <r>
      <rPr>
        <sz val="9"/>
        <rFont val="宋体"/>
        <charset val="134"/>
      </rPr>
      <t>目</t>
    </r>
  </si>
  <si>
    <t>金  额</t>
  </si>
  <si>
    <t>小 计</t>
  </si>
  <si>
    <t>政府性     基金预算</t>
  </si>
  <si>
    <t xml:space="preserve">    纳入财政专户管理的事业收入</t>
  </si>
  <si>
    <t>2023年纳入财政专户管理的事业收入支出表</t>
  </si>
  <si>
    <r>
      <rPr>
        <sz val="9"/>
        <rFont val="宋体"/>
        <charset val="134"/>
      </rPr>
      <t xml:space="preserve">项  </t>
    </r>
    <r>
      <rPr>
        <sz val="9"/>
        <rFont val="宋体"/>
        <charset val="134"/>
      </rPr>
      <t xml:space="preserve">       </t>
    </r>
    <r>
      <rPr>
        <sz val="9"/>
        <rFont val="宋体"/>
        <charset val="134"/>
      </rPr>
      <t xml:space="preserve">  目</t>
    </r>
  </si>
  <si>
    <r>
      <rPr>
        <sz val="9"/>
        <rFont val="宋体"/>
        <charset val="134"/>
      </rPr>
      <t>项 目</t>
    </r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>名</t>
    </r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>称</t>
    </r>
  </si>
  <si>
    <t>2023年一般公共预算财政拨款支出表</t>
  </si>
  <si>
    <r>
      <rPr>
        <sz val="9"/>
        <rFont val="宋体"/>
        <charset val="134"/>
      </rPr>
      <t xml:space="preserve">项  </t>
    </r>
    <r>
      <rPr>
        <sz val="9"/>
        <rFont val="宋体"/>
        <charset val="134"/>
      </rPr>
      <t xml:space="preserve">    </t>
    </r>
    <r>
      <rPr>
        <sz val="9"/>
        <rFont val="宋体"/>
        <charset val="134"/>
      </rPr>
      <t xml:space="preserve">  </t>
    </r>
    <r>
      <rPr>
        <sz val="9"/>
        <rFont val="宋体"/>
        <charset val="134"/>
      </rPr>
      <t>目</t>
    </r>
  </si>
  <si>
    <r>
      <rPr>
        <sz val="9"/>
        <rFont val="宋体"/>
        <charset val="134"/>
      </rPr>
      <t xml:space="preserve">合 </t>
    </r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>计</t>
    </r>
  </si>
  <si>
    <t>2023年一般公共预算财政拨款基本支出经济分类表</t>
  </si>
  <si>
    <t>经济科目名称</t>
  </si>
  <si>
    <t>预 算 数</t>
  </si>
  <si>
    <t>工资福利支出</t>
  </si>
  <si>
    <t>商品和服务支出</t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</si>
  <si>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 xml:space="preserve">   </t>
    </r>
    <r>
      <rPr>
        <sz val="9"/>
        <rFont val="宋体"/>
        <charset val="134"/>
      </rPr>
      <t xml:space="preserve"> 基本工资</t>
    </r>
  </si>
  <si>
    <t>（一）人员经费</t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</si>
  <si>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 xml:space="preserve">   </t>
    </r>
    <r>
      <rPr>
        <sz val="9"/>
        <rFont val="宋体"/>
        <charset val="134"/>
      </rPr>
      <t xml:space="preserve"> 津贴补贴</t>
    </r>
  </si>
  <si>
    <r>
      <rPr>
        <sz val="9"/>
        <rFont val="宋体"/>
        <charset val="134"/>
      </rPr>
      <t xml:space="preserve">  </t>
    </r>
    <r>
      <rPr>
        <sz val="9"/>
        <rFont val="宋体"/>
        <charset val="134"/>
      </rPr>
      <t xml:space="preserve">    </t>
    </r>
    <r>
      <rPr>
        <sz val="9"/>
        <rFont val="宋体"/>
        <charset val="134"/>
      </rPr>
      <t>办公费</t>
    </r>
  </si>
  <si>
    <t xml:space="preserve">     绩效工资</t>
  </si>
  <si>
    <r>
      <rPr>
        <sz val="9"/>
        <rFont val="宋体"/>
        <charset val="134"/>
      </rPr>
      <t xml:space="preserve">  </t>
    </r>
    <r>
      <rPr>
        <sz val="9"/>
        <rFont val="宋体"/>
        <charset val="134"/>
      </rPr>
      <t xml:space="preserve">    </t>
    </r>
    <r>
      <rPr>
        <sz val="9"/>
        <rFont val="宋体"/>
        <charset val="134"/>
      </rPr>
      <t>印刷费</t>
    </r>
  </si>
  <si>
    <t xml:space="preserve">     奖金</t>
  </si>
  <si>
    <r>
      <rPr>
        <sz val="9"/>
        <rFont val="宋体"/>
        <charset val="134"/>
      </rPr>
      <t xml:space="preserve">      </t>
    </r>
    <r>
      <rPr>
        <sz val="9"/>
        <rFont val="宋体"/>
        <charset val="134"/>
      </rPr>
      <t>手续费</t>
    </r>
  </si>
  <si>
    <t xml:space="preserve">     机关事业单位基本养老保险缴费</t>
  </si>
  <si>
    <r>
      <rPr>
        <sz val="9"/>
        <rFont val="宋体"/>
        <charset val="134"/>
      </rPr>
      <t xml:space="preserve">      </t>
    </r>
    <r>
      <rPr>
        <sz val="9"/>
        <rFont val="宋体"/>
        <charset val="134"/>
      </rPr>
      <t>差旅费</t>
    </r>
  </si>
  <si>
    <t xml:space="preserve">     职工基本医疗保险缴费</t>
  </si>
  <si>
    <r>
      <rPr>
        <sz val="9"/>
        <rFont val="宋体"/>
        <charset val="134"/>
      </rPr>
      <t xml:space="preserve">      </t>
    </r>
    <r>
      <rPr>
        <sz val="9"/>
        <rFont val="宋体"/>
        <charset val="134"/>
      </rPr>
      <t>维修（护）费</t>
    </r>
  </si>
  <si>
    <t xml:space="preserve">     职业年金缴费</t>
  </si>
  <si>
    <r>
      <rPr>
        <sz val="9"/>
        <rFont val="宋体"/>
        <charset val="134"/>
      </rPr>
      <t xml:space="preserve">      </t>
    </r>
    <r>
      <rPr>
        <sz val="9"/>
        <rFont val="宋体"/>
        <charset val="134"/>
      </rPr>
      <t>租赁费</t>
    </r>
  </si>
  <si>
    <t xml:space="preserve">     其他社会保障缴费</t>
  </si>
  <si>
    <r>
      <rPr>
        <sz val="9"/>
        <rFont val="宋体"/>
        <charset val="134"/>
      </rPr>
      <t xml:space="preserve">      </t>
    </r>
    <r>
      <rPr>
        <sz val="9"/>
        <rFont val="宋体"/>
        <charset val="134"/>
      </rPr>
      <t>会议费</t>
    </r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</si>
  <si>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 xml:space="preserve">    </t>
    </r>
    <r>
      <rPr>
        <sz val="9"/>
        <rFont val="宋体"/>
        <charset val="134"/>
      </rPr>
      <t>住房公积金</t>
    </r>
  </si>
  <si>
    <t xml:space="preserve">      培训费</t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</si>
  <si>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 xml:space="preserve">    其他工资福利支出</t>
    </r>
  </si>
  <si>
    <r>
      <rPr>
        <sz val="9"/>
        <rFont val="宋体"/>
        <charset val="134"/>
      </rPr>
      <t xml:space="preserve">      </t>
    </r>
    <r>
      <rPr>
        <sz val="9"/>
        <rFont val="宋体"/>
        <charset val="134"/>
      </rPr>
      <t>公务接待费</t>
    </r>
  </si>
  <si>
    <t>对个人和家庭的补助</t>
  </si>
  <si>
    <t xml:space="preserve">      专用材料费</t>
  </si>
  <si>
    <t xml:space="preserve">     离休费</t>
  </si>
  <si>
    <t xml:space="preserve">      专用燃料费</t>
  </si>
  <si>
    <t xml:space="preserve">     退休费</t>
  </si>
  <si>
    <t xml:space="preserve">      劳务费</t>
  </si>
  <si>
    <t xml:space="preserve">     抚恤金</t>
  </si>
  <si>
    <t xml:space="preserve">      委托业务费</t>
  </si>
  <si>
    <r>
      <rPr>
        <sz val="9"/>
        <rFont val="宋体"/>
        <charset val="134"/>
      </rPr>
      <t xml:space="preserve">  </t>
    </r>
    <r>
      <rPr>
        <sz val="9"/>
        <rFont val="宋体"/>
        <charset val="134"/>
      </rPr>
      <t xml:space="preserve">   </t>
    </r>
    <r>
      <rPr>
        <sz val="9"/>
        <rFont val="宋体"/>
        <charset val="134"/>
      </rPr>
      <t>生活补助</t>
    </r>
  </si>
  <si>
    <t xml:space="preserve">      物业管理费</t>
  </si>
  <si>
    <t xml:space="preserve">     其他对个人和家庭的补助</t>
  </si>
  <si>
    <t xml:space="preserve">      其他交通费用</t>
  </si>
  <si>
    <t>资本性支出</t>
  </si>
  <si>
    <t xml:space="preserve">      其他商品和服务支出</t>
  </si>
  <si>
    <t xml:space="preserve">     办公设备购置</t>
  </si>
  <si>
    <t>（二）提取安排经费</t>
  </si>
  <si>
    <t xml:space="preserve">     专用设备购置</t>
  </si>
  <si>
    <r>
      <rPr>
        <sz val="9"/>
        <rFont val="宋体"/>
        <charset val="134"/>
      </rPr>
      <t xml:space="preserve">  </t>
    </r>
    <r>
      <rPr>
        <sz val="9"/>
        <rFont val="宋体"/>
        <charset val="134"/>
      </rPr>
      <t xml:space="preserve">    </t>
    </r>
    <r>
      <rPr>
        <sz val="9"/>
        <rFont val="宋体"/>
        <charset val="134"/>
      </rPr>
      <t>工会经费</t>
    </r>
  </si>
  <si>
    <t xml:space="preserve">     信息网络及软件购置更新</t>
  </si>
  <si>
    <r>
      <rPr>
        <sz val="9"/>
        <rFont val="宋体"/>
        <charset val="134"/>
      </rPr>
      <t xml:space="preserve">      </t>
    </r>
    <r>
      <rPr>
        <sz val="9"/>
        <rFont val="宋体"/>
        <charset val="134"/>
      </rPr>
      <t>福利费</t>
    </r>
  </si>
  <si>
    <t>（三）保运转费用</t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</si>
  <si>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 xml:space="preserve">    </t>
    </r>
    <r>
      <rPr>
        <sz val="9"/>
        <rFont val="宋体"/>
        <charset val="134"/>
      </rPr>
      <t xml:space="preserve"> 水费</t>
    </r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</si>
  <si>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 xml:space="preserve">    </t>
    </r>
    <r>
      <rPr>
        <sz val="9"/>
        <rFont val="宋体"/>
        <charset val="134"/>
      </rPr>
      <t xml:space="preserve"> 电费</t>
    </r>
  </si>
  <si>
    <r>
      <rPr>
        <sz val="9"/>
        <rFont val="宋体"/>
        <charset val="134"/>
      </rPr>
      <t xml:space="preserve">  </t>
    </r>
    <r>
      <rPr>
        <sz val="9"/>
        <rFont val="宋体"/>
        <charset val="134"/>
      </rPr>
      <t xml:space="preserve">    </t>
    </r>
    <r>
      <rPr>
        <sz val="9"/>
        <rFont val="宋体"/>
        <charset val="134"/>
      </rPr>
      <t>邮电费</t>
    </r>
  </si>
  <si>
    <r>
      <rPr>
        <sz val="9"/>
        <rFont val="宋体"/>
        <charset val="134"/>
      </rPr>
      <t xml:space="preserve">  </t>
    </r>
    <r>
      <rPr>
        <sz val="9"/>
        <rFont val="宋体"/>
        <charset val="134"/>
      </rPr>
      <t xml:space="preserve">    </t>
    </r>
    <r>
      <rPr>
        <sz val="9"/>
        <rFont val="宋体"/>
        <charset val="134"/>
      </rPr>
      <t>取暖费</t>
    </r>
  </si>
  <si>
    <r>
      <rPr>
        <sz val="9"/>
        <rFont val="宋体"/>
        <charset val="134"/>
      </rPr>
      <t xml:space="preserve">  </t>
    </r>
    <r>
      <rPr>
        <sz val="9"/>
        <rFont val="宋体"/>
        <charset val="134"/>
      </rPr>
      <t xml:space="preserve">    </t>
    </r>
    <r>
      <rPr>
        <sz val="9"/>
        <rFont val="宋体"/>
        <charset val="134"/>
      </rPr>
      <t>公务用车运行维护费</t>
    </r>
  </si>
  <si>
    <t>2023年一般公共预算财政拨款基本支出、项目支出部门预算及政府预算经济分类总表</t>
  </si>
  <si>
    <t>政府预算经济分类合计</t>
  </si>
  <si>
    <t>机关工资福利支出小计</t>
  </si>
  <si>
    <t>工资奖金津补贴</t>
  </si>
  <si>
    <t>社会保障缴费</t>
  </si>
  <si>
    <t>其他工资福利支出</t>
  </si>
  <si>
    <t>机关商品和服务支出小计</t>
  </si>
  <si>
    <t>办公经费</t>
  </si>
  <si>
    <t>会议费</t>
  </si>
  <si>
    <t>培训费</t>
  </si>
  <si>
    <t>专用材料购置费</t>
  </si>
  <si>
    <t>委托业务费</t>
  </si>
  <si>
    <t>公务接待费</t>
  </si>
  <si>
    <t>公务用车运行维护费</t>
  </si>
  <si>
    <t>维修（护）费</t>
  </si>
  <si>
    <t>其他商品和服务支出</t>
  </si>
  <si>
    <t>对个人和家庭的补助小计</t>
  </si>
  <si>
    <t>社会福利和救助</t>
  </si>
  <si>
    <t>助学金</t>
  </si>
  <si>
    <t>个人农业生产补贴</t>
  </si>
  <si>
    <t>离退休费</t>
  </si>
  <si>
    <t>其他对个人和家庭的补助</t>
  </si>
  <si>
    <t>机关资本性支出小计</t>
  </si>
  <si>
    <t>房屋建筑物购建</t>
  </si>
  <si>
    <t>基础设施建设</t>
  </si>
  <si>
    <t>土地征迁补偿和安置支出</t>
  </si>
  <si>
    <t>设备购置</t>
  </si>
  <si>
    <t>大型修缮</t>
  </si>
  <si>
    <t>其他资本性支出</t>
  </si>
  <si>
    <t>债务利息及费用支出</t>
  </si>
  <si>
    <t>对社会保障基金补助</t>
  </si>
  <si>
    <t>项目名称</t>
  </si>
  <si>
    <t>部门预算经济分类合计</t>
  </si>
  <si>
    <r>
      <rPr>
        <sz val="9"/>
        <rFont val="宋体"/>
        <charset val="134"/>
      </rPr>
      <t xml:space="preserve">工资福利支出 </t>
    </r>
    <r>
      <rPr>
        <sz val="9"/>
        <rFont val="宋体"/>
        <charset val="134"/>
      </rPr>
      <t xml:space="preserve">   </t>
    </r>
    <r>
      <rPr>
        <sz val="9"/>
        <rFont val="宋体"/>
        <charset val="134"/>
      </rPr>
      <t>小计</t>
    </r>
  </si>
  <si>
    <t>基本工资</t>
  </si>
  <si>
    <t>津贴补贴</t>
  </si>
  <si>
    <t>绩效工资</t>
  </si>
  <si>
    <t>奖金</t>
  </si>
  <si>
    <t>机关事业单位基本养老保险缴费</t>
  </si>
  <si>
    <t>职业年金缴费</t>
  </si>
  <si>
    <t>职工基本医疗保险缴费</t>
  </si>
  <si>
    <t>其他社会保障缴费</t>
  </si>
  <si>
    <t>商品和服务支出小计</t>
  </si>
  <si>
    <t>办公费</t>
  </si>
  <si>
    <t>印刷费</t>
  </si>
  <si>
    <t>手续费</t>
  </si>
  <si>
    <t>水费</t>
  </si>
  <si>
    <t>电费</t>
  </si>
  <si>
    <t>邮电费</t>
  </si>
  <si>
    <t>取暖费</t>
  </si>
  <si>
    <t>差旅费</t>
  </si>
  <si>
    <t>租赁费</t>
  </si>
  <si>
    <t>物业管理费</t>
  </si>
  <si>
    <t>工会经费</t>
  </si>
  <si>
    <t>福利费</t>
  </si>
  <si>
    <t>其他交通费用</t>
  </si>
  <si>
    <t>专用材料费</t>
  </si>
  <si>
    <t>被装购置费</t>
  </si>
  <si>
    <t>专用燃料费</t>
  </si>
  <si>
    <t>劳务费</t>
  </si>
  <si>
    <t>生活补助</t>
  </si>
  <si>
    <t>代缴社会保险费</t>
  </si>
  <si>
    <t>抚恤金</t>
  </si>
  <si>
    <t>离休费</t>
  </si>
  <si>
    <t>退休费</t>
  </si>
  <si>
    <t>资本性支出     小计</t>
  </si>
  <si>
    <t>土地补偿</t>
  </si>
  <si>
    <t>安置补助</t>
  </si>
  <si>
    <t>地上附着物和青苗补偿</t>
  </si>
  <si>
    <t>拆迁补偿</t>
  </si>
  <si>
    <t>办公设备购置</t>
  </si>
  <si>
    <t>专用设备购置</t>
  </si>
  <si>
    <t>信息网络及软件购置更新</t>
  </si>
  <si>
    <t>物资储备</t>
  </si>
  <si>
    <t>其他交通工具购置</t>
  </si>
  <si>
    <t>国内债务付息</t>
  </si>
  <si>
    <t>国内债务还本</t>
  </si>
  <si>
    <t>林业局基本支出</t>
  </si>
  <si>
    <t>林草中心基本支出</t>
  </si>
  <si>
    <t>机关事业单位基本养老       保险缴费</t>
  </si>
  <si>
    <r>
      <rPr>
        <sz val="9"/>
        <rFont val="宋体"/>
        <charset val="134"/>
      </rPr>
      <t>2</t>
    </r>
    <r>
      <rPr>
        <sz val="9"/>
        <rFont val="宋体"/>
        <charset val="134"/>
      </rPr>
      <t>080506</t>
    </r>
  </si>
  <si>
    <t>失业、工伤保险缴费</t>
  </si>
  <si>
    <t>遗属人员补助金</t>
  </si>
  <si>
    <t>林业管理事务</t>
  </si>
  <si>
    <t>森林防火专项支出</t>
  </si>
  <si>
    <t>森林防火视频监控系统建设项目</t>
  </si>
  <si>
    <t>偿还林业五期项目付息</t>
  </si>
  <si>
    <t>偿还林业五期项目还本</t>
  </si>
  <si>
    <t>通道绿化租地款</t>
  </si>
  <si>
    <t>森林保险保费县级配套</t>
  </si>
  <si>
    <t>2022年孤峰山林木灌溉工程项目</t>
  </si>
  <si>
    <t>2022年孤峰山封山育林工程项目</t>
  </si>
  <si>
    <t>2022年造林绿化空间评估项目</t>
  </si>
  <si>
    <t>2019年三北防护林项目</t>
  </si>
  <si>
    <t>2019年孤峰山彩叶树种造林工程项目</t>
  </si>
  <si>
    <t>2020年黄河流域荒坡沙地生态修复工程项目</t>
  </si>
  <si>
    <t>2020年后土祠后门通道及周边护坡打孔绿化工程项目</t>
  </si>
  <si>
    <t>2020年康庄、高速引线、李后路、运稷路、209国道、苹果主题公园、生态修复等9项工程绿化项目</t>
  </si>
  <si>
    <t>2020年沿黄旅游公路环保监测点周围绿化工程项目</t>
  </si>
  <si>
    <t>2020年湿地鸟类观测台建设工程项目</t>
  </si>
  <si>
    <t>2021年重点绿化工程</t>
  </si>
  <si>
    <t>2021年万荣县沿黄旅游路二期（第二、三部分）绿化工程项目</t>
  </si>
  <si>
    <t>2021年后土祠周边生态修复绿化工程项目</t>
  </si>
  <si>
    <t>2021年万荣县临猗交界处绿化工程项目</t>
  </si>
  <si>
    <t>2021年皇甫－袁家庄通道绿化工程项目</t>
  </si>
  <si>
    <t>2022年森林城市创建总体规划项目</t>
  </si>
  <si>
    <t>2022年裴运线南张至薛李段通道绿化工程项目</t>
  </si>
  <si>
    <t>2022年万荣县南外环道路绿化工程项目</t>
  </si>
  <si>
    <t>2022年北环街（华康北路-运稷路）绿化提升改造项目</t>
  </si>
  <si>
    <t>2022年沿黄旅游路第三部分建设工程（支线李家大院至羊道）绿化项目</t>
  </si>
  <si>
    <t>2022年万荣县李后路209国道至偏店提档升级绿化工程项目</t>
  </si>
  <si>
    <t>2022年沿黄旅游公路第三部分（李家大院至羊道）绿化工程（200m标准段）项目</t>
  </si>
  <si>
    <t>2022年万荣县闫景高速引线提档升级绿化工程项目</t>
  </si>
  <si>
    <t>2022年玉泉物流北路西路道路绿化工程项目</t>
  </si>
  <si>
    <t>2022年孤峰山主路彩叶树种工程项目</t>
  </si>
  <si>
    <t>2023年万荣县太贾-里望-通化苗木移植项目</t>
  </si>
  <si>
    <t>2023年高三线绿化提升项目</t>
  </si>
  <si>
    <t>2023年五坡路绿化提档升级</t>
  </si>
  <si>
    <t>2023年秦村-小风线道路绿化项目</t>
  </si>
  <si>
    <t>2023年李后路(偏店-王正)段绿化提升项目</t>
  </si>
  <si>
    <t>2023年荣河镇西环线（临河-周王）段绿化提升项目</t>
  </si>
  <si>
    <t>2023年裴运线(南张街道)段道路绿化提升项目</t>
  </si>
  <si>
    <t>2023年闫景高速口和荣河谢村坡绿化提升项目</t>
  </si>
  <si>
    <t>2023年柳家院通村路通道绿化工程项目</t>
  </si>
  <si>
    <t>2023年王显高速口至范家项目</t>
  </si>
  <si>
    <t>2023年政府性基金预算收入表</t>
  </si>
  <si>
    <r>
      <rPr>
        <sz val="9"/>
        <rFont val="宋体"/>
        <charset val="134"/>
      </rPr>
      <t xml:space="preserve">项  </t>
    </r>
    <r>
      <rPr>
        <sz val="9"/>
        <rFont val="宋体"/>
        <charset val="134"/>
      </rPr>
      <t xml:space="preserve">     </t>
    </r>
    <r>
      <rPr>
        <sz val="9"/>
        <rFont val="宋体"/>
        <charset val="134"/>
      </rPr>
      <t xml:space="preserve">   </t>
    </r>
    <r>
      <rPr>
        <sz val="9"/>
        <rFont val="宋体"/>
        <charset val="134"/>
      </rPr>
      <t>目</t>
    </r>
  </si>
  <si>
    <t>备  注</t>
  </si>
  <si>
    <t>收入科目编码</t>
  </si>
  <si>
    <r>
      <rPr>
        <sz val="9"/>
        <rFont val="宋体"/>
        <charset val="134"/>
      </rPr>
      <t>科 目</t>
    </r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>名</t>
    </r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>称</t>
    </r>
  </si>
  <si>
    <t>合   计</t>
  </si>
  <si>
    <t>2023年政府性基金预算支出表</t>
  </si>
  <si>
    <r>
      <rPr>
        <sz val="9"/>
        <rFont val="宋体"/>
        <charset val="134"/>
      </rPr>
      <t xml:space="preserve">项         </t>
    </r>
    <r>
      <rPr>
        <sz val="9"/>
        <rFont val="宋体"/>
        <charset val="134"/>
      </rPr>
      <t xml:space="preserve">  </t>
    </r>
    <r>
      <rPr>
        <sz val="9"/>
        <rFont val="宋体"/>
        <charset val="134"/>
      </rPr>
      <t>目</t>
    </r>
  </si>
  <si>
    <t>2023年“三公”经费部门预算情况表</t>
  </si>
  <si>
    <r>
      <rPr>
        <sz val="9"/>
        <rFont val="宋体"/>
        <charset val="134"/>
      </rPr>
      <t xml:space="preserve">项 </t>
    </r>
    <r>
      <rPr>
        <sz val="9"/>
        <rFont val="宋体"/>
        <charset val="134"/>
      </rPr>
      <t xml:space="preserve">     </t>
    </r>
    <r>
      <rPr>
        <sz val="9"/>
        <rFont val="宋体"/>
        <charset val="134"/>
      </rPr>
      <t xml:space="preserve">  </t>
    </r>
    <r>
      <rPr>
        <sz val="9"/>
        <rFont val="宋体"/>
        <charset val="134"/>
      </rPr>
      <t>目</t>
    </r>
  </si>
  <si>
    <t>“三公”经费部门预算数</t>
  </si>
  <si>
    <r>
      <rPr>
        <sz val="9"/>
        <rFont val="宋体"/>
        <charset val="134"/>
      </rPr>
      <t xml:space="preserve">备 </t>
    </r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>注</t>
    </r>
  </si>
  <si>
    <t>总合计</t>
  </si>
  <si>
    <t>其中：财政拨款</t>
  </si>
  <si>
    <t>小  计</t>
  </si>
  <si>
    <r>
      <rPr>
        <sz val="9"/>
        <rFont val="宋体"/>
        <charset val="134"/>
      </rPr>
      <t xml:space="preserve">合 </t>
    </r>
    <r>
      <rPr>
        <sz val="9"/>
        <rFont val="宋体"/>
        <charset val="134"/>
      </rPr>
      <t xml:space="preserve">  </t>
    </r>
    <r>
      <rPr>
        <sz val="9"/>
        <rFont val="宋体"/>
        <charset val="134"/>
      </rPr>
      <t>计</t>
    </r>
  </si>
  <si>
    <t>因公出国（境）费</t>
  </si>
  <si>
    <t>公务用车购置及运行费</t>
  </si>
  <si>
    <t xml:space="preserve">  其中：公务用车购置费</t>
  </si>
  <si>
    <t xml:space="preserve">        公务用车运行维护费</t>
  </si>
  <si>
    <t xml:space="preserve">
情况说明：我单位当年不安排三公经费，与上年比持平。</t>
  </si>
  <si>
    <t xml:space="preserve">   情况说明：要将本部门“三公”经费支出中的公务接待费具体安排情况、接待批次、人次使用文字简要表述。公务用车购置及运行费要将本单位公务用车保有量、用于安排什么工作等文字简要表述。</t>
  </si>
  <si>
    <t>2023年机关运行经费预算财政拨款情况统计表</t>
  </si>
  <si>
    <t>单 位 名 称</t>
  </si>
  <si>
    <t>万荣县林业局</t>
  </si>
  <si>
    <t>其中：公务员交通补贴 42200 元</t>
  </si>
  <si>
    <t xml:space="preserve"> 2023年政府采购预算计划表</t>
  </si>
  <si>
    <t>单位：万元</t>
  </si>
  <si>
    <t>序号</t>
  </si>
  <si>
    <t>采购项目名称</t>
  </si>
  <si>
    <t>所属政府采      购目录编码</t>
  </si>
  <si>
    <t>计量  单位</t>
  </si>
  <si>
    <t>采购  数量</t>
  </si>
  <si>
    <t>规格要求</t>
  </si>
  <si>
    <r>
      <rPr>
        <sz val="9"/>
        <rFont val="宋体"/>
        <charset val="134"/>
      </rPr>
      <t xml:space="preserve">资 </t>
    </r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>金</t>
    </r>
    <r>
      <rPr>
        <sz val="9"/>
        <rFont val="宋体"/>
        <charset val="134"/>
      </rPr>
      <t xml:space="preserve">  </t>
    </r>
    <r>
      <rPr>
        <sz val="9"/>
        <rFont val="宋体"/>
        <charset val="134"/>
      </rPr>
      <t>来</t>
    </r>
    <r>
      <rPr>
        <sz val="9"/>
        <rFont val="宋体"/>
        <charset val="134"/>
      </rPr>
      <t xml:space="preserve">  </t>
    </r>
    <r>
      <rPr>
        <sz val="9"/>
        <rFont val="宋体"/>
        <charset val="134"/>
      </rPr>
      <t>源</t>
    </r>
  </si>
  <si>
    <t>合 计</t>
  </si>
  <si>
    <t>一般公共   预算资金</t>
  </si>
  <si>
    <t>转移支付   资金</t>
  </si>
  <si>
    <t>事业收入</t>
  </si>
  <si>
    <t>其他收入</t>
  </si>
  <si>
    <t>自筹资金</t>
  </si>
  <si>
    <t>车辆维修和保养服务</t>
  </si>
  <si>
    <t>C050301</t>
  </si>
  <si>
    <t>批</t>
  </si>
  <si>
    <t>车辆维修和保养</t>
  </si>
  <si>
    <t>车辆加油服务</t>
  </si>
  <si>
    <t>C050302</t>
  </si>
  <si>
    <t>车辆加油</t>
  </si>
  <si>
    <t>车辆保险</t>
  </si>
  <si>
    <t>C15040201</t>
  </si>
  <si>
    <t>份</t>
  </si>
  <si>
    <t>机动车保险服务</t>
  </si>
  <si>
    <r>
      <rPr>
        <sz val="9"/>
        <rFont val="宋体"/>
        <charset val="134"/>
      </rPr>
      <t xml:space="preserve">合         </t>
    </r>
    <r>
      <rPr>
        <sz val="9"/>
        <rFont val="宋体"/>
        <charset val="134"/>
      </rPr>
      <t xml:space="preserve">  计</t>
    </r>
  </si>
</sst>
</file>

<file path=xl/styles.xml><?xml version="1.0" encoding="utf-8"?>
<styleSheet xmlns="http://schemas.openxmlformats.org/spreadsheetml/2006/main">
  <numFmts count="12">
    <numFmt numFmtId="176" formatCode="0_ "/>
    <numFmt numFmtId="177" formatCode="#,##0_);[Red]\(#,##0\)"/>
    <numFmt numFmtId="43" formatCode="_ * #,##0.00_ ;_ * \-#,##0.00_ ;_ * &quot;-&quot;??_ ;_ @_ "/>
    <numFmt numFmtId="44" formatCode="_ &quot;￥&quot;* #,##0.00_ ;_ &quot;￥&quot;* \-#,##0.00_ ;_ &quot;￥&quot;* &quot;-&quot;??_ ;_ @_ "/>
    <numFmt numFmtId="178" formatCode=";;"/>
    <numFmt numFmtId="42" formatCode="_ &quot;￥&quot;* #,##0_ ;_ &quot;￥&quot;* \-#,##0_ ;_ &quot;￥&quot;* &quot;-&quot;_ ;_ @_ "/>
    <numFmt numFmtId="41" formatCode="_ * #,##0_ ;_ * \-#,##0_ ;_ * &quot;-&quot;_ ;_ @_ "/>
    <numFmt numFmtId="179" formatCode="#,##0_ "/>
    <numFmt numFmtId="180" formatCode="#,##0.0000"/>
    <numFmt numFmtId="181" formatCode="0.00_);[Red]\(0.00\)"/>
    <numFmt numFmtId="182" formatCode="#,##0.00_);[Red]\(#,##0.00\)"/>
    <numFmt numFmtId="183" formatCode="0_);[Red]\(0\)"/>
  </numFmts>
  <fonts count="27">
    <font>
      <sz val="9"/>
      <name val="宋体"/>
      <charset val="134"/>
    </font>
    <font>
      <b/>
      <sz val="18"/>
      <name val="宋体"/>
      <charset val="134"/>
    </font>
    <font>
      <sz val="9"/>
      <color indexed="8"/>
      <name val="宋体"/>
      <charset val="134"/>
    </font>
    <font>
      <sz val="11"/>
      <color indexed="8"/>
      <name val="宋体"/>
      <charset val="134"/>
    </font>
    <font>
      <sz val="9"/>
      <color indexed="0"/>
      <name val="宋体"/>
      <charset val="134"/>
    </font>
    <font>
      <sz val="9"/>
      <color indexed="10"/>
      <name val="宋体"/>
      <charset val="134"/>
    </font>
    <font>
      <sz val="12"/>
      <name val="宋体"/>
      <charset val="134"/>
    </font>
    <font>
      <sz val="14"/>
      <name val="仿宋_GB2312"/>
      <charset val="134"/>
    </font>
    <font>
      <sz val="11"/>
      <color indexed="8"/>
      <name val="宋体"/>
      <charset val="0"/>
    </font>
    <font>
      <sz val="11"/>
      <color indexed="62"/>
      <name val="宋体"/>
      <charset val="0"/>
    </font>
    <font>
      <sz val="11"/>
      <color indexed="9"/>
      <name val="宋体"/>
      <charset val="0"/>
    </font>
    <font>
      <b/>
      <sz val="11"/>
      <color indexed="62"/>
      <name val="宋体"/>
      <charset val="134"/>
    </font>
    <font>
      <u/>
      <sz val="11"/>
      <color indexed="12"/>
      <name val="宋体"/>
      <charset val="0"/>
    </font>
    <font>
      <b/>
      <sz val="11"/>
      <color indexed="8"/>
      <name val="宋体"/>
      <charset val="0"/>
    </font>
    <font>
      <b/>
      <sz val="11"/>
      <color indexed="63"/>
      <name val="宋体"/>
      <charset val="0"/>
    </font>
    <font>
      <sz val="11"/>
      <color indexed="60"/>
      <name val="宋体"/>
      <charset val="0"/>
    </font>
    <font>
      <b/>
      <sz val="11"/>
      <color indexed="9"/>
      <name val="宋体"/>
      <charset val="0"/>
    </font>
    <font>
      <b/>
      <sz val="15"/>
      <color indexed="62"/>
      <name val="宋体"/>
      <charset val="134"/>
    </font>
    <font>
      <b/>
      <sz val="18"/>
      <color indexed="62"/>
      <name val="宋体"/>
      <charset val="134"/>
    </font>
    <font>
      <b/>
      <sz val="13"/>
      <color indexed="62"/>
      <name val="宋体"/>
      <charset val="134"/>
    </font>
    <font>
      <u/>
      <sz val="11"/>
      <color indexed="20"/>
      <name val="宋体"/>
      <charset val="0"/>
    </font>
    <font>
      <i/>
      <sz val="11"/>
      <color indexed="23"/>
      <name val="宋体"/>
      <charset val="0"/>
    </font>
    <font>
      <sz val="11"/>
      <color indexed="52"/>
      <name val="宋体"/>
      <charset val="0"/>
    </font>
    <font>
      <sz val="11"/>
      <color indexed="10"/>
      <name val="宋体"/>
      <charset val="0"/>
    </font>
    <font>
      <b/>
      <sz val="11"/>
      <color indexed="52"/>
      <name val="宋体"/>
      <charset val="0"/>
    </font>
    <font>
      <sz val="11"/>
      <color indexed="17"/>
      <name val="宋体"/>
      <charset val="0"/>
    </font>
    <font>
      <sz val="9"/>
      <name val="宋体"/>
      <charset val="134"/>
    </font>
  </fonts>
  <fills count="1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3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/>
      <diagonal/>
    </border>
    <border>
      <left/>
      <right/>
      <top style="thin">
        <color auto="true"/>
      </top>
      <bottom/>
      <diagonal/>
    </border>
    <border>
      <left style="thin">
        <color auto="true"/>
      </left>
      <right/>
      <top style="thin">
        <color auto="true"/>
      </top>
      <bottom/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/>
      <right style="thin">
        <color auto="true"/>
      </right>
      <top style="thin">
        <color auto="true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50">
    <xf numFmtId="0" fontId="0" fillId="0" borderId="0">
      <alignment vertical="center"/>
    </xf>
    <xf numFmtId="0" fontId="0" fillId="0" borderId="0">
      <alignment vertical="center"/>
    </xf>
    <xf numFmtId="0" fontId="10" fillId="6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14" fillId="2" borderId="16" applyNumberFormat="false" applyAlignment="false" applyProtection="false">
      <alignment vertical="center"/>
    </xf>
    <xf numFmtId="0" fontId="16" fillId="13" borderId="17" applyNumberFormat="false" applyAlignment="false" applyProtection="false">
      <alignment vertical="center"/>
    </xf>
    <xf numFmtId="0" fontId="15" fillId="11" borderId="0" applyNumberFormat="false" applyBorder="false" applyAlignment="false" applyProtection="false">
      <alignment vertical="center"/>
    </xf>
    <xf numFmtId="0" fontId="17" fillId="0" borderId="18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9" fillId="0" borderId="18" applyNumberFormat="false" applyFill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0" fillId="10" borderId="0" applyNumberFormat="false" applyBorder="false" applyAlignment="false" applyProtection="false">
      <alignment vertical="center"/>
    </xf>
    <xf numFmtId="0" fontId="11" fillId="0" borderId="14" applyNumberFormat="false" applyFill="false" applyAlignment="false" applyProtection="false">
      <alignment vertical="center"/>
    </xf>
    <xf numFmtId="0" fontId="13" fillId="0" borderId="15" applyNumberFormat="false" applyFill="false" applyAlignment="false" applyProtection="false">
      <alignment vertical="center"/>
    </xf>
    <xf numFmtId="0" fontId="8" fillId="14" borderId="0" applyNumberFormat="false" applyBorder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22" fillId="0" borderId="19" applyNumberFormat="false" applyFill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0" fillId="15" borderId="20" applyNumberFormat="false" applyFont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25" fillId="5" borderId="0" applyNumberFormat="false" applyBorder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0" fontId="15" fillId="18" borderId="0" applyNumberFormat="false" applyBorder="false" applyAlignment="false" applyProtection="false">
      <alignment vertical="center"/>
    </xf>
    <xf numFmtId="0" fontId="24" fillId="2" borderId="13" applyNumberFormat="false" applyAlignment="false" applyProtection="false">
      <alignment vertical="center"/>
    </xf>
    <xf numFmtId="0" fontId="10" fillId="10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10" fillId="9" borderId="0" applyNumberFormat="false" applyBorder="false" applyAlignment="false" applyProtection="false">
      <alignment vertical="center"/>
    </xf>
    <xf numFmtId="0" fontId="10" fillId="17" borderId="0" applyNumberFormat="false" applyBorder="false" applyAlignment="false" applyProtection="false">
      <alignment vertical="center"/>
    </xf>
    <xf numFmtId="0" fontId="10" fillId="9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0" fillId="1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0" fillId="8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9" fillId="6" borderId="13" applyNumberFormat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10" fillId="12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</cellStyleXfs>
  <cellXfs count="230">
    <xf numFmtId="0" fontId="0" fillId="0" borderId="0" xfId="0" applyAlignment="true"/>
    <xf numFmtId="0" fontId="0" fillId="0" borderId="0" xfId="0" applyFont="true" applyAlignment="true">
      <alignment vertical="center"/>
    </xf>
    <xf numFmtId="0" fontId="0" fillId="0" borderId="0" xfId="0" applyAlignment="true">
      <alignment vertical="center" wrapText="true"/>
    </xf>
    <xf numFmtId="0" fontId="0" fillId="0" borderId="0" xfId="0" applyAlignment="true">
      <alignment vertical="center"/>
    </xf>
    <xf numFmtId="49" fontId="0" fillId="0" borderId="0" xfId="0" applyNumberFormat="true" applyAlignment="true">
      <alignment vertical="center"/>
    </xf>
    <xf numFmtId="0" fontId="1" fillId="0" borderId="0" xfId="0" applyFont="true" applyAlignment="true">
      <alignment horizontal="center" vertical="center"/>
    </xf>
    <xf numFmtId="0" fontId="0" fillId="0" borderId="1" xfId="0" applyFont="true" applyBorder="true" applyAlignment="true">
      <alignment horizontal="left" vertical="center"/>
    </xf>
    <xf numFmtId="0" fontId="0" fillId="0" borderId="2" xfId="0" applyFont="true" applyBorder="true" applyAlignment="true">
      <alignment horizontal="center" vertical="center" wrapText="true"/>
    </xf>
    <xf numFmtId="0" fontId="0" fillId="0" borderId="2" xfId="0" applyBorder="true" applyAlignment="true">
      <alignment horizontal="center" vertical="center" wrapText="true"/>
    </xf>
    <xf numFmtId="0" fontId="0" fillId="0" borderId="3" xfId="0" applyBorder="true" applyAlignment="true">
      <alignment vertical="center"/>
    </xf>
    <xf numFmtId="0" fontId="0" fillId="0" borderId="3" xfId="0" applyBorder="true" applyAlignment="true">
      <alignment vertical="center" wrapText="true"/>
    </xf>
    <xf numFmtId="0" fontId="0" fillId="0" borderId="3" xfId="0" applyBorder="true" applyAlignment="true">
      <alignment horizontal="center" vertical="center" wrapText="true"/>
    </xf>
    <xf numFmtId="0" fontId="2" fillId="0" borderId="4" xfId="0" applyFont="true" applyFill="true" applyBorder="true" applyAlignment="true">
      <alignment horizontal="center" vertical="center" wrapText="true"/>
    </xf>
    <xf numFmtId="0" fontId="2" fillId="0" borderId="2" xfId="0" applyFont="true" applyFill="true" applyBorder="true" applyAlignment="true">
      <alignment horizontal="center" vertical="center" wrapText="true"/>
    </xf>
    <xf numFmtId="0" fontId="3" fillId="0" borderId="2" xfId="0" applyFont="true" applyFill="true" applyBorder="true" applyAlignment="true">
      <alignment horizontal="center" vertical="center" wrapText="true"/>
    </xf>
    <xf numFmtId="0" fontId="0" fillId="0" borderId="5" xfId="0" applyBorder="true" applyAlignment="true">
      <alignment horizontal="center" vertical="center" wrapText="true"/>
    </xf>
    <xf numFmtId="0" fontId="0" fillId="0" borderId="6" xfId="0" applyFont="true" applyBorder="true" applyAlignment="true">
      <alignment horizontal="center" vertical="center" wrapText="true"/>
    </xf>
    <xf numFmtId="0" fontId="0" fillId="0" borderId="1" xfId="0" applyFont="true" applyBorder="true" applyAlignment="true">
      <alignment vertical="center"/>
    </xf>
    <xf numFmtId="0" fontId="0" fillId="0" borderId="5" xfId="0" applyFont="true" applyBorder="true" applyAlignment="true">
      <alignment horizontal="center" vertical="center"/>
    </xf>
    <xf numFmtId="0" fontId="0" fillId="0" borderId="6" xfId="0" applyFont="true" applyBorder="true" applyAlignment="true">
      <alignment horizontal="center" vertical="center"/>
    </xf>
    <xf numFmtId="0" fontId="0" fillId="0" borderId="3" xfId="0" applyFont="true" applyBorder="true" applyAlignment="true">
      <alignment horizontal="center" vertical="center" wrapText="true"/>
    </xf>
    <xf numFmtId="0" fontId="0" fillId="0" borderId="4" xfId="0" applyBorder="true" applyAlignment="true">
      <alignment horizontal="center" vertical="center"/>
    </xf>
    <xf numFmtId="0" fontId="0" fillId="0" borderId="4" xfId="0" applyBorder="true" applyAlignment="true">
      <alignment horizontal="center" vertical="center" wrapText="true"/>
    </xf>
    <xf numFmtId="181" fontId="2" fillId="2" borderId="4" xfId="0" applyNumberFormat="true" applyFont="true" applyFill="true" applyBorder="true" applyAlignment="true">
      <alignment horizontal="right" vertical="center" wrapText="true"/>
    </xf>
    <xf numFmtId="181" fontId="2" fillId="2" borderId="2" xfId="0" applyNumberFormat="true" applyFont="true" applyFill="true" applyBorder="true" applyAlignment="true">
      <alignment horizontal="right" vertical="center" wrapText="true"/>
    </xf>
    <xf numFmtId="181" fontId="3" fillId="2" borderId="2" xfId="0" applyNumberFormat="true" applyFont="true" applyFill="true" applyBorder="true" applyAlignment="true">
      <alignment horizontal="right" vertical="center" wrapText="true"/>
    </xf>
    <xf numFmtId="182" fontId="0" fillId="2" borderId="2" xfId="0" applyNumberFormat="true" applyFont="true" applyFill="true" applyBorder="true" applyAlignment="true">
      <alignment horizontal="right" vertical="center" wrapText="true"/>
    </xf>
    <xf numFmtId="0" fontId="0" fillId="0" borderId="7" xfId="0" applyFont="true" applyBorder="true" applyAlignment="true">
      <alignment horizontal="center" vertical="center" wrapText="true"/>
    </xf>
    <xf numFmtId="182" fontId="0" fillId="2" borderId="4" xfId="0" applyNumberFormat="true" applyFont="true" applyFill="true" applyBorder="true" applyAlignment="true">
      <alignment vertical="center" wrapText="true"/>
    </xf>
    <xf numFmtId="182" fontId="0" fillId="2" borderId="4" xfId="0" applyNumberFormat="true" applyFont="true" applyFill="true" applyBorder="true" applyAlignment="true">
      <alignment horizontal="right" vertical="center" wrapText="true"/>
    </xf>
    <xf numFmtId="0" fontId="0" fillId="0" borderId="1" xfId="0" applyFont="true" applyBorder="true" applyAlignment="true">
      <alignment horizontal="center" vertical="center"/>
    </xf>
    <xf numFmtId="0" fontId="0" fillId="0" borderId="7" xfId="0" applyFont="true" applyBorder="true" applyAlignment="true">
      <alignment horizontal="center" vertical="center"/>
    </xf>
    <xf numFmtId="49" fontId="0" fillId="0" borderId="2" xfId="0" applyNumberFormat="true" applyFont="true" applyBorder="true" applyAlignment="true">
      <alignment horizontal="center" vertical="center" wrapText="true"/>
    </xf>
    <xf numFmtId="183" fontId="2" fillId="2" borderId="4" xfId="0" applyNumberFormat="true" applyFont="true" applyFill="true" applyBorder="true" applyAlignment="true">
      <alignment horizontal="right" vertical="center" wrapText="true"/>
    </xf>
    <xf numFmtId="183" fontId="3" fillId="2" borderId="4" xfId="0" applyNumberFormat="true" applyFont="true" applyFill="true" applyBorder="true" applyAlignment="true">
      <alignment horizontal="right" vertical="center" wrapText="true"/>
    </xf>
    <xf numFmtId="183" fontId="2" fillId="2" borderId="2" xfId="0" applyNumberFormat="true" applyFont="true" applyFill="true" applyBorder="true" applyAlignment="true">
      <alignment horizontal="right" vertical="center" wrapText="true"/>
    </xf>
    <xf numFmtId="183" fontId="3" fillId="2" borderId="2" xfId="0" applyNumberFormat="true" applyFont="true" applyFill="true" applyBorder="true" applyAlignment="true">
      <alignment horizontal="right" vertical="center" wrapText="true"/>
    </xf>
    <xf numFmtId="0" fontId="3" fillId="0" borderId="4" xfId="0" applyFont="true" applyFill="true" applyBorder="true" applyAlignment="true">
      <alignment horizontal="center" vertical="center" wrapText="true"/>
    </xf>
    <xf numFmtId="0" fontId="0" fillId="0" borderId="4" xfId="0" applyFont="true" applyBorder="true" applyAlignment="true">
      <alignment vertical="center" wrapText="true"/>
    </xf>
    <xf numFmtId="0" fontId="1" fillId="0" borderId="0" xfId="0" applyNumberFormat="true" applyFont="true" applyFill="true" applyAlignment="true" applyProtection="true">
      <alignment horizontal="center" vertical="center"/>
    </xf>
    <xf numFmtId="0" fontId="0" fillId="0" borderId="1" xfId="0" applyFont="true" applyFill="true" applyBorder="true" applyAlignment="true">
      <alignment horizontal="left" vertical="center"/>
    </xf>
    <xf numFmtId="0" fontId="0" fillId="0" borderId="0" xfId="0" applyAlignment="true">
      <alignment horizontal="center" vertical="center"/>
    </xf>
    <xf numFmtId="0" fontId="0" fillId="0" borderId="2" xfId="0" applyFill="true" applyBorder="true" applyAlignment="true">
      <alignment horizontal="center" vertical="center"/>
    </xf>
    <xf numFmtId="0" fontId="0" fillId="0" borderId="4" xfId="0" applyFill="true" applyBorder="true" applyAlignment="true">
      <alignment horizontal="center" vertical="center"/>
    </xf>
    <xf numFmtId="49" fontId="0" fillId="0" borderId="5" xfId="0" applyNumberFormat="true" applyFont="true" applyFill="true" applyBorder="true" applyAlignment="true" applyProtection="true">
      <alignment horizontal="center" vertical="center"/>
    </xf>
    <xf numFmtId="177" fontId="0" fillId="0" borderId="4" xfId="0" applyNumberFormat="true" applyFont="true" applyFill="true" applyBorder="true" applyAlignment="true" applyProtection="true">
      <alignment horizontal="center" vertical="center"/>
    </xf>
    <xf numFmtId="4" fontId="0" fillId="0" borderId="4" xfId="0" applyNumberFormat="true" applyFont="true" applyFill="true" applyBorder="true" applyAlignment="true" applyProtection="true">
      <alignment horizontal="right" vertical="center"/>
    </xf>
    <xf numFmtId="0" fontId="0" fillId="0" borderId="5" xfId="0" applyNumberFormat="true" applyFill="true" applyBorder="true" applyAlignment="true" applyProtection="true">
      <alignment horizontal="center" vertical="center"/>
    </xf>
    <xf numFmtId="4" fontId="0" fillId="0" borderId="4" xfId="0" applyNumberFormat="true" applyFill="true" applyBorder="true" applyAlignment="true" applyProtection="true">
      <alignment horizontal="left" vertical="center"/>
    </xf>
    <xf numFmtId="0" fontId="0" fillId="0" borderId="5" xfId="0" applyNumberFormat="true" applyFont="true" applyFill="true" applyBorder="true" applyAlignment="true" applyProtection="true">
      <alignment horizontal="center" vertical="center"/>
    </xf>
    <xf numFmtId="177" fontId="0" fillId="0" borderId="4" xfId="0" applyNumberFormat="true" applyFont="true" applyFill="true" applyBorder="true" applyAlignment="true" applyProtection="true">
      <alignment horizontal="right" vertical="center"/>
    </xf>
    <xf numFmtId="0" fontId="0" fillId="0" borderId="0" xfId="0" applyFill="true" applyAlignment="true"/>
    <xf numFmtId="0" fontId="1" fillId="0" borderId="0" xfId="0" applyFont="true" applyFill="true" applyAlignment="true">
      <alignment horizontal="center" vertical="center"/>
    </xf>
    <xf numFmtId="0" fontId="0" fillId="0" borderId="0" xfId="0" applyFont="true" applyFill="true" applyBorder="true" applyAlignment="true">
      <alignment horizontal="left" vertical="center"/>
    </xf>
    <xf numFmtId="0" fontId="0" fillId="0" borderId="5" xfId="0" applyFill="true" applyBorder="true" applyAlignment="true">
      <alignment horizontal="center" vertical="center"/>
    </xf>
    <xf numFmtId="0" fontId="0" fillId="0" borderId="6" xfId="0" applyFill="true" applyBorder="true" applyAlignment="true">
      <alignment horizontal="center" vertical="center"/>
    </xf>
    <xf numFmtId="0" fontId="0" fillId="0" borderId="8" xfId="0" applyFill="true" applyBorder="true" applyAlignment="true">
      <alignment horizontal="center" vertical="center"/>
    </xf>
    <xf numFmtId="0" fontId="0" fillId="0" borderId="5" xfId="0" applyFont="true" applyFill="true" applyBorder="true" applyAlignment="true">
      <alignment horizontal="center" vertical="center"/>
    </xf>
    <xf numFmtId="0" fontId="0" fillId="0" borderId="7" xfId="0" applyFill="true" applyBorder="true" applyAlignment="true">
      <alignment horizontal="center" vertical="center"/>
    </xf>
    <xf numFmtId="0" fontId="0" fillId="0" borderId="3" xfId="0" applyFill="true" applyBorder="true" applyAlignment="true">
      <alignment horizontal="center" vertical="center"/>
    </xf>
    <xf numFmtId="0" fontId="0" fillId="0" borderId="4" xfId="0" applyFill="true" applyBorder="true" applyAlignment="true">
      <alignment horizontal="center" vertical="center" wrapText="true"/>
    </xf>
    <xf numFmtId="0" fontId="0" fillId="0" borderId="4" xfId="0" applyFont="true" applyFill="true" applyBorder="true" applyAlignment="true">
      <alignment horizontal="center" vertical="center"/>
    </xf>
    <xf numFmtId="177" fontId="0" fillId="0" borderId="4" xfId="0" applyNumberFormat="true" applyFill="true" applyBorder="true" applyAlignment="true">
      <alignment vertical="center"/>
    </xf>
    <xf numFmtId="0" fontId="0" fillId="0" borderId="4" xfId="0" applyBorder="true" applyAlignment="true">
      <alignment vertical="center"/>
    </xf>
    <xf numFmtId="0" fontId="0" fillId="0" borderId="4" xfId="0" applyFont="true" applyBorder="true" applyAlignment="true">
      <alignment horizontal="left" vertical="center"/>
    </xf>
    <xf numFmtId="0" fontId="0" fillId="0" borderId="4" xfId="0" applyBorder="true" applyAlignment="true">
      <alignment horizontal="left" vertical="center"/>
    </xf>
    <xf numFmtId="0" fontId="0" fillId="0" borderId="5" xfId="0" applyBorder="true" applyAlignment="true">
      <alignment horizontal="left" vertical="top" wrapText="true"/>
    </xf>
    <xf numFmtId="0" fontId="0" fillId="0" borderId="6" xfId="0" applyBorder="true" applyAlignment="true">
      <alignment horizontal="left" vertical="top" wrapText="true"/>
    </xf>
    <xf numFmtId="0" fontId="0" fillId="0" borderId="9" xfId="0" applyFont="true" applyBorder="true" applyAlignment="true">
      <alignment horizontal="left" vertical="center" wrapText="true"/>
    </xf>
    <xf numFmtId="0" fontId="0" fillId="0" borderId="9" xfId="0" applyBorder="true" applyAlignment="true">
      <alignment horizontal="left" vertical="center" wrapText="true"/>
    </xf>
    <xf numFmtId="0" fontId="0" fillId="0" borderId="5" xfId="0" applyFill="true" applyBorder="true" applyAlignment="true">
      <alignment horizontal="center" vertical="center" wrapText="true"/>
    </xf>
    <xf numFmtId="0" fontId="0" fillId="0" borderId="7" xfId="0" applyBorder="true" applyAlignment="true">
      <alignment horizontal="left" vertical="top" wrapText="true"/>
    </xf>
    <xf numFmtId="0" fontId="0" fillId="0" borderId="1" xfId="0" applyFill="true" applyBorder="true" applyAlignment="true">
      <alignment horizontal="left" vertical="center"/>
    </xf>
    <xf numFmtId="0" fontId="0" fillId="0" borderId="7" xfId="0" applyBorder="true" applyAlignment="true">
      <alignment horizontal="center" vertical="center"/>
    </xf>
    <xf numFmtId="0" fontId="0" fillId="0" borderId="4" xfId="0" applyNumberFormat="true" applyFont="true" applyFill="true" applyBorder="true" applyAlignment="true" applyProtection="true">
      <alignment horizontal="center" vertical="center"/>
    </xf>
    <xf numFmtId="0" fontId="0" fillId="0" borderId="4" xfId="0" applyFont="true" applyFill="true" applyBorder="true" applyAlignment="true">
      <alignment horizontal="center" vertical="center" wrapText="true"/>
    </xf>
    <xf numFmtId="0" fontId="0" fillId="0" borderId="0" xfId="0" applyFont="true" applyAlignment="true">
      <alignment horizontal="center" vertical="center"/>
    </xf>
    <xf numFmtId="0" fontId="0" fillId="0" borderId="0" xfId="0" applyAlignment="true">
      <alignment horizontal="right" vertical="center"/>
    </xf>
    <xf numFmtId="0" fontId="0" fillId="0" borderId="4" xfId="0" applyNumberFormat="true" applyFill="true" applyBorder="true" applyAlignment="true" applyProtection="true">
      <alignment horizontal="center" vertical="center"/>
    </xf>
    <xf numFmtId="0" fontId="0" fillId="0" borderId="10" xfId="0" applyBorder="true" applyAlignment="true">
      <alignment horizontal="center" vertical="center"/>
    </xf>
    <xf numFmtId="178" fontId="0" fillId="0" borderId="2" xfId="0" applyNumberFormat="true" applyFont="true" applyFill="true" applyBorder="true" applyAlignment="true" applyProtection="true">
      <alignment horizontal="center" vertical="center"/>
    </xf>
    <xf numFmtId="178" fontId="0" fillId="0" borderId="2" xfId="0" applyNumberFormat="true" applyFill="true" applyBorder="true" applyAlignment="true" applyProtection="true">
      <alignment horizontal="center" vertical="center"/>
    </xf>
    <xf numFmtId="0" fontId="0" fillId="0" borderId="4" xfId="0" applyBorder="true" applyAlignment="true"/>
    <xf numFmtId="0" fontId="0" fillId="0" borderId="10" xfId="0" applyNumberFormat="true" applyBorder="true" applyAlignment="true">
      <alignment horizontal="center" vertical="center" wrapText="true"/>
    </xf>
    <xf numFmtId="0" fontId="0" fillId="0" borderId="2" xfId="0" applyNumberFormat="true" applyFill="true" applyBorder="true" applyAlignment="true" applyProtection="true">
      <alignment horizontal="center" vertical="center" wrapText="true"/>
    </xf>
    <xf numFmtId="0" fontId="0" fillId="0" borderId="4" xfId="0" applyNumberFormat="true" applyFont="true" applyFill="true" applyBorder="true" applyAlignment="true" applyProtection="true">
      <alignment horizontal="center" vertical="center" wrapText="true"/>
    </xf>
    <xf numFmtId="0" fontId="0" fillId="0" borderId="5" xfId="0" applyNumberFormat="true" applyFont="true" applyFill="true" applyBorder="true" applyAlignment="true" applyProtection="true">
      <alignment horizontal="left" vertical="center" wrapText="true"/>
    </xf>
    <xf numFmtId="0" fontId="0" fillId="0" borderId="4" xfId="0" applyNumberFormat="true" applyFont="true" applyFill="true" applyBorder="true" applyAlignment="true" applyProtection="true">
      <alignment horizontal="left" vertical="center" wrapText="true"/>
    </xf>
    <xf numFmtId="179" fontId="0" fillId="0" borderId="0" xfId="0" applyNumberFormat="true" applyFont="true" applyAlignment="true">
      <alignment horizontal="center" vertical="center" wrapText="true"/>
    </xf>
    <xf numFmtId="179" fontId="0" fillId="0" borderId="0" xfId="0" applyNumberFormat="true" applyFont="true" applyAlignment="true">
      <alignment horizontal="center" vertical="center"/>
    </xf>
    <xf numFmtId="179" fontId="0" fillId="0" borderId="0" xfId="0" applyNumberFormat="true" applyAlignment="true">
      <alignment vertical="center" wrapText="true"/>
    </xf>
    <xf numFmtId="179" fontId="0" fillId="0" borderId="0" xfId="0" applyNumberFormat="true" applyAlignment="true"/>
    <xf numFmtId="179" fontId="1" fillId="0" borderId="0" xfId="0" applyNumberFormat="true" applyFont="true" applyFill="true" applyAlignment="true">
      <alignment horizontal="center" vertical="center"/>
    </xf>
    <xf numFmtId="179" fontId="0" fillId="0" borderId="1" xfId="0" applyNumberFormat="true" applyFill="true" applyBorder="true" applyAlignment="true">
      <alignment horizontal="left" vertical="center"/>
    </xf>
    <xf numFmtId="179" fontId="0" fillId="0" borderId="4" xfId="0" applyNumberFormat="true" applyFont="true" applyBorder="true" applyAlignment="true">
      <alignment horizontal="center" vertical="center" wrapText="true"/>
    </xf>
    <xf numFmtId="179" fontId="0" fillId="0" borderId="4" xfId="0" applyNumberFormat="true" applyFont="true" applyFill="true" applyBorder="true" applyAlignment="true" applyProtection="true">
      <alignment horizontal="center" vertical="center"/>
    </xf>
    <xf numFmtId="179" fontId="0" fillId="0" borderId="4" xfId="0" applyNumberFormat="true" applyFont="true" applyBorder="true" applyAlignment="true">
      <alignment horizontal="center" vertical="center"/>
    </xf>
    <xf numFmtId="179" fontId="0" fillId="0" borderId="4" xfId="0" applyNumberFormat="true" applyFont="true" applyFill="true" applyBorder="true" applyAlignment="true">
      <alignment horizontal="center" vertical="center"/>
    </xf>
    <xf numFmtId="179" fontId="0" fillId="0" borderId="3" xfId="0" applyNumberFormat="true" applyFont="true" applyFill="true" applyBorder="true" applyAlignment="true" applyProtection="true">
      <alignment horizontal="center" vertical="center" wrapText="true"/>
    </xf>
    <xf numFmtId="179" fontId="0" fillId="0" borderId="3" xfId="0" applyNumberFormat="true" applyFill="true" applyBorder="true" applyAlignment="true" applyProtection="true">
      <alignment horizontal="center" vertical="center" wrapText="true"/>
    </xf>
    <xf numFmtId="179" fontId="0" fillId="0" borderId="3" xfId="0" applyNumberFormat="true" applyFont="true" applyFill="true" applyBorder="true" applyAlignment="true" applyProtection="true">
      <alignment horizontal="right" vertical="center" wrapText="true"/>
    </xf>
    <xf numFmtId="49" fontId="0" fillId="0" borderId="4" xfId="0" applyNumberFormat="true" applyFill="true" applyBorder="true" applyAlignment="true" applyProtection="true">
      <alignment horizontal="center" vertical="center" wrapText="true"/>
    </xf>
    <xf numFmtId="49" fontId="0" fillId="0" borderId="4" xfId="0" applyNumberFormat="true" applyFont="true" applyFill="true" applyBorder="true" applyAlignment="true" applyProtection="true">
      <alignment horizontal="center" vertical="center" wrapText="true"/>
    </xf>
    <xf numFmtId="179" fontId="0" fillId="0" borderId="4" xfId="0" applyNumberFormat="true" applyFont="true" applyFill="true" applyBorder="true" applyAlignment="true" applyProtection="true">
      <alignment horizontal="right" vertical="center" wrapText="true"/>
    </xf>
    <xf numFmtId="179" fontId="0" fillId="0" borderId="4" xfId="1" applyNumberFormat="true" applyFont="true" applyFill="true" applyBorder="true" applyAlignment="true" applyProtection="true">
      <alignment horizontal="center" vertical="center" wrapText="true"/>
      <protection locked="false"/>
    </xf>
    <xf numFmtId="49" fontId="0" fillId="3" borderId="4" xfId="0" applyNumberFormat="true" applyFill="true" applyBorder="true" applyAlignment="true" applyProtection="true">
      <alignment horizontal="center" vertical="center" wrapText="true"/>
    </xf>
    <xf numFmtId="179" fontId="0" fillId="3" borderId="4" xfId="1" applyNumberFormat="true" applyFont="true" applyFill="true" applyBorder="true" applyAlignment="true" applyProtection="true">
      <alignment horizontal="center" vertical="center" wrapText="true"/>
      <protection locked="false"/>
    </xf>
    <xf numFmtId="0" fontId="4" fillId="0" borderId="11" xfId="0" applyFont="true" applyBorder="true" applyAlignment="true">
      <alignment horizontal="center" vertical="center" wrapText="true"/>
    </xf>
    <xf numFmtId="179" fontId="0" fillId="0" borderId="0" xfId="0" applyNumberFormat="true" applyAlignment="true">
      <alignment horizontal="center" vertical="center"/>
    </xf>
    <xf numFmtId="179" fontId="0" fillId="0" borderId="4" xfId="0" applyNumberFormat="true" applyBorder="true" applyAlignment="true">
      <alignment vertical="center" wrapText="true"/>
    </xf>
    <xf numFmtId="179" fontId="0" fillId="3" borderId="4" xfId="0" applyNumberFormat="true" applyFont="true" applyFill="true" applyBorder="true" applyAlignment="true" applyProtection="true">
      <alignment horizontal="right" vertical="center" wrapText="true"/>
    </xf>
    <xf numFmtId="179" fontId="0" fillId="0" borderId="4" xfId="0" applyNumberFormat="true" applyBorder="true" applyAlignment="true"/>
    <xf numFmtId="179" fontId="0" fillId="0" borderId="5" xfId="1" applyNumberFormat="true" applyFont="true" applyFill="true" applyBorder="true" applyAlignment="true" applyProtection="true">
      <alignment horizontal="center" vertical="center" wrapText="true"/>
      <protection locked="false"/>
    </xf>
    <xf numFmtId="179" fontId="0" fillId="0" borderId="6" xfId="1" applyNumberFormat="true" applyFont="true" applyFill="true" applyBorder="true" applyAlignment="true" applyProtection="true">
      <alignment horizontal="center" vertical="center" wrapText="true"/>
      <protection locked="false"/>
    </xf>
    <xf numFmtId="179" fontId="0" fillId="0" borderId="7" xfId="1" applyNumberFormat="true" applyFont="true" applyFill="true" applyBorder="true" applyAlignment="true" applyProtection="true">
      <alignment horizontal="center" vertical="center" wrapText="true"/>
      <protection locked="false"/>
    </xf>
    <xf numFmtId="179" fontId="0" fillId="0" borderId="1" xfId="0" applyNumberFormat="true" applyFont="true" applyFill="true" applyBorder="true" applyAlignment="true">
      <alignment horizontal="left" vertical="center"/>
    </xf>
    <xf numFmtId="179" fontId="0" fillId="3" borderId="4" xfId="0" applyNumberFormat="true" applyFont="true" applyFill="true" applyBorder="true" applyAlignment="true">
      <alignment horizontal="center" vertical="center" wrapText="true"/>
    </xf>
    <xf numFmtId="179" fontId="3" fillId="0" borderId="4" xfId="0" applyNumberFormat="true" applyFont="true" applyFill="true" applyBorder="true" applyAlignment="true">
      <alignment vertical="center" wrapText="true"/>
    </xf>
    <xf numFmtId="179" fontId="3" fillId="0" borderId="4" xfId="0" applyNumberFormat="true" applyFont="true" applyFill="true" applyBorder="true" applyAlignment="true"/>
    <xf numFmtId="179" fontId="3" fillId="2" borderId="4" xfId="0" applyNumberFormat="true" applyFont="true" applyFill="true" applyBorder="true" applyAlignment="true">
      <alignment vertical="center" wrapText="true"/>
    </xf>
    <xf numFmtId="179" fontId="0" fillId="0" borderId="5" xfId="0" applyNumberFormat="true" applyFont="true" applyBorder="true" applyAlignment="true">
      <alignment horizontal="center" vertical="center" wrapText="true"/>
    </xf>
    <xf numFmtId="179" fontId="0" fillId="0" borderId="6" xfId="0" applyNumberFormat="true" applyFont="true" applyBorder="true" applyAlignment="true">
      <alignment horizontal="center" vertical="center" wrapText="true"/>
    </xf>
    <xf numFmtId="179" fontId="0" fillId="0" borderId="7" xfId="0" applyNumberFormat="true" applyFont="true" applyBorder="true" applyAlignment="true">
      <alignment horizontal="center" vertical="center" wrapText="true"/>
    </xf>
    <xf numFmtId="179" fontId="0" fillId="0" borderId="5" xfId="0" applyNumberFormat="true" applyBorder="true" applyAlignment="true">
      <alignment horizontal="center" vertical="center" wrapText="true"/>
    </xf>
    <xf numFmtId="179" fontId="0" fillId="0" borderId="1" xfId="0" applyNumberFormat="true" applyBorder="true" applyAlignment="true">
      <alignment horizontal="center" vertical="center"/>
    </xf>
    <xf numFmtId="179" fontId="0" fillId="0" borderId="1" xfId="0" applyNumberFormat="true" applyFont="true" applyBorder="true" applyAlignment="true">
      <alignment horizontal="left" vertical="center"/>
    </xf>
    <xf numFmtId="179" fontId="0" fillId="0" borderId="1" xfId="0" applyNumberFormat="true" applyBorder="true" applyAlignment="true">
      <alignment horizontal="left" vertical="center"/>
    </xf>
    <xf numFmtId="179" fontId="0" fillId="0" borderId="4" xfId="0" applyNumberFormat="true" applyBorder="true" applyAlignment="true">
      <alignment horizontal="center" vertical="center" wrapText="true"/>
    </xf>
    <xf numFmtId="179" fontId="0" fillId="2" borderId="4" xfId="1" applyNumberFormat="true" applyFont="true" applyFill="true" applyBorder="true" applyAlignment="true" applyProtection="true">
      <alignment horizontal="center" vertical="center" wrapText="true"/>
      <protection locked="false"/>
    </xf>
    <xf numFmtId="179" fontId="2" fillId="0" borderId="4" xfId="0" applyNumberFormat="true" applyFont="true" applyFill="true" applyBorder="true" applyAlignment="true">
      <alignment vertical="center" wrapText="true"/>
    </xf>
    <xf numFmtId="179" fontId="0" fillId="2" borderId="5" xfId="1" applyNumberFormat="true" applyFont="true" applyFill="true" applyBorder="true" applyAlignment="true" applyProtection="true">
      <alignment horizontal="center" vertical="center" wrapText="true"/>
      <protection locked="false"/>
    </xf>
    <xf numFmtId="0" fontId="5" fillId="0" borderId="4" xfId="0" applyFont="true" applyFill="true" applyBorder="true" applyAlignment="true">
      <alignment horizontal="center" vertical="center"/>
    </xf>
    <xf numFmtId="0" fontId="2" fillId="0" borderId="4" xfId="0" applyFont="true" applyFill="true" applyBorder="true" applyAlignment="true">
      <alignment horizontal="center" vertical="center"/>
    </xf>
    <xf numFmtId="176" fontId="2" fillId="0" borderId="4" xfId="0" applyNumberFormat="true" applyFont="true" applyFill="true" applyBorder="true" applyAlignment="true">
      <alignment horizontal="center" vertical="center"/>
    </xf>
    <xf numFmtId="179" fontId="0" fillId="2" borderId="6" xfId="1" applyNumberFormat="true" applyFont="true" applyFill="true" applyBorder="true" applyAlignment="true" applyProtection="true">
      <alignment horizontal="center" vertical="center" wrapText="true"/>
      <protection locked="false"/>
    </xf>
    <xf numFmtId="179" fontId="0" fillId="2" borderId="7" xfId="1" applyNumberFormat="true" applyFont="true" applyFill="true" applyBorder="true" applyAlignment="true" applyProtection="true">
      <alignment horizontal="center" vertical="center" wrapText="true"/>
      <protection locked="false"/>
    </xf>
    <xf numFmtId="179" fontId="0" fillId="0" borderId="1" xfId="0" applyNumberFormat="true" applyBorder="true" applyAlignment="true">
      <alignment vertical="center"/>
    </xf>
    <xf numFmtId="179" fontId="2" fillId="3" borderId="5" xfId="1" applyNumberFormat="true" applyFont="true" applyFill="true" applyBorder="true" applyAlignment="true" applyProtection="true">
      <alignment horizontal="center" vertical="center" wrapText="true"/>
      <protection locked="false"/>
    </xf>
    <xf numFmtId="179" fontId="2" fillId="3" borderId="7" xfId="1" applyNumberFormat="true" applyFont="true" applyFill="true" applyBorder="true" applyAlignment="true" applyProtection="true">
      <alignment horizontal="center" vertical="center" wrapText="true"/>
      <protection locked="false"/>
    </xf>
    <xf numFmtId="179" fontId="2" fillId="3" borderId="4" xfId="1" applyNumberFormat="true" applyFont="true" applyFill="true" applyBorder="true" applyAlignment="true" applyProtection="true">
      <alignment horizontal="center" vertical="center" wrapText="true"/>
      <protection locked="false"/>
    </xf>
    <xf numFmtId="178" fontId="0" fillId="0" borderId="5" xfId="0" applyNumberFormat="true" applyFill="true" applyBorder="true" applyAlignment="true" applyProtection="true">
      <alignment horizontal="center" vertical="center"/>
    </xf>
    <xf numFmtId="179" fontId="0" fillId="0" borderId="5" xfId="0" applyNumberFormat="true" applyFill="true" applyBorder="true" applyAlignment="true" applyProtection="true">
      <alignment horizontal="center" vertical="center"/>
    </xf>
    <xf numFmtId="179" fontId="0" fillId="0" borderId="6" xfId="0" applyNumberFormat="true" applyFill="true" applyBorder="true" applyAlignment="true" applyProtection="true">
      <alignment horizontal="center" vertical="center"/>
    </xf>
    <xf numFmtId="179" fontId="0" fillId="0" borderId="7" xfId="0" applyNumberFormat="true" applyFill="true" applyBorder="true" applyAlignment="true" applyProtection="true">
      <alignment horizontal="center" vertical="center"/>
    </xf>
    <xf numFmtId="178" fontId="0" fillId="0" borderId="5" xfId="0" applyNumberFormat="true" applyFont="true" applyFill="true" applyBorder="true" applyAlignment="true" applyProtection="true">
      <alignment horizontal="left" vertical="center"/>
    </xf>
    <xf numFmtId="179" fontId="0" fillId="0" borderId="5" xfId="0" applyNumberFormat="true" applyFont="true" applyFill="true" applyBorder="true" applyAlignment="true" applyProtection="true">
      <alignment horizontal="right" vertical="center"/>
    </xf>
    <xf numFmtId="179" fontId="0" fillId="0" borderId="4" xfId="0" applyNumberFormat="true" applyFont="true" applyFill="true" applyBorder="true" applyAlignment="true" applyProtection="true">
      <alignment horizontal="right" vertical="center"/>
    </xf>
    <xf numFmtId="178" fontId="0" fillId="0" borderId="4" xfId="0" applyNumberFormat="true" applyFill="true" applyBorder="true" applyAlignment="true" applyProtection="true">
      <alignment horizontal="left" vertical="center"/>
    </xf>
    <xf numFmtId="178" fontId="0" fillId="0" borderId="4" xfId="0" applyNumberFormat="true" applyFont="true" applyFill="true" applyBorder="true" applyAlignment="true" applyProtection="true">
      <alignment horizontal="left" vertical="center"/>
    </xf>
    <xf numFmtId="177" fontId="0" fillId="0" borderId="4" xfId="0" applyNumberFormat="true" applyFill="true" applyBorder="true" applyAlignment="true" applyProtection="true">
      <alignment horizontal="left" vertical="center"/>
    </xf>
    <xf numFmtId="178" fontId="0" fillId="0" borderId="4" xfId="0" applyNumberFormat="true" applyFont="true" applyFill="true" applyBorder="true" applyAlignment="true" applyProtection="true">
      <alignment vertical="center"/>
    </xf>
    <xf numFmtId="179" fontId="0" fillId="0" borderId="4" xfId="0" applyNumberFormat="true" applyBorder="true" applyAlignment="true">
      <alignment horizontal="right" vertical="center"/>
    </xf>
    <xf numFmtId="178" fontId="0" fillId="0" borderId="4" xfId="0" applyNumberFormat="true" applyFont="true" applyFill="true" applyBorder="true" applyAlignment="true" applyProtection="true">
      <alignment horizontal="right" vertical="center"/>
    </xf>
    <xf numFmtId="178" fontId="0" fillId="0" borderId="5" xfId="0" applyNumberFormat="true" applyFont="true" applyFill="true" applyBorder="true" applyAlignment="true" applyProtection="true">
      <alignment horizontal="right" vertical="center"/>
    </xf>
    <xf numFmtId="0" fontId="0" fillId="0" borderId="6" xfId="0" applyBorder="true" applyAlignment="true">
      <alignment horizontal="center" vertical="center"/>
    </xf>
    <xf numFmtId="49" fontId="0" fillId="0" borderId="4" xfId="0" applyNumberFormat="true" applyFont="true" applyFill="true" applyBorder="true" applyAlignment="true" applyProtection="true">
      <alignment horizontal="center" vertical="center"/>
    </xf>
    <xf numFmtId="49" fontId="0" fillId="0" borderId="4" xfId="0" applyNumberFormat="true" applyFill="true" applyBorder="true" applyAlignment="true" applyProtection="true">
      <alignment horizontal="center" vertical="center"/>
    </xf>
    <xf numFmtId="49" fontId="0" fillId="0" borderId="4" xfId="0" applyNumberFormat="true" applyFont="true" applyFill="true" applyBorder="true" applyAlignment="true" applyProtection="true">
      <alignment horizontal="left" vertical="center"/>
    </xf>
    <xf numFmtId="0" fontId="0" fillId="0" borderId="4" xfId="0" applyFont="true" applyFill="true" applyBorder="true" applyAlignment="true">
      <alignment horizontal="centerContinuous" vertical="center"/>
    </xf>
    <xf numFmtId="0" fontId="0" fillId="0" borderId="4" xfId="0" applyFill="true" applyBorder="true" applyAlignment="true">
      <alignment horizontal="centerContinuous"/>
    </xf>
    <xf numFmtId="0" fontId="0" fillId="0" borderId="5" xfId="0" applyBorder="true" applyAlignment="true">
      <alignment horizontal="center" vertical="center"/>
    </xf>
    <xf numFmtId="0" fontId="0" fillId="0" borderId="2" xfId="0" applyNumberFormat="true" applyFont="true" applyFill="true" applyBorder="true" applyAlignment="true" applyProtection="true">
      <alignment horizontal="center" vertical="center"/>
    </xf>
    <xf numFmtId="0" fontId="0" fillId="0" borderId="5" xfId="0" applyBorder="true" applyAlignment="true">
      <alignment vertical="center"/>
    </xf>
    <xf numFmtId="3" fontId="0" fillId="0" borderId="2" xfId="0" applyNumberFormat="true" applyFont="true" applyFill="true" applyBorder="true" applyAlignment="true" applyProtection="true">
      <alignment horizontal="right" vertical="center"/>
    </xf>
    <xf numFmtId="4" fontId="0" fillId="0" borderId="4" xfId="0" applyNumberFormat="true" applyFont="true" applyFill="true" applyBorder="true" applyAlignment="true" applyProtection="true">
      <alignment horizontal="left" vertical="center"/>
    </xf>
    <xf numFmtId="3" fontId="0" fillId="0" borderId="4" xfId="0" applyNumberFormat="true" applyFont="true" applyFill="true" applyBorder="true" applyAlignment="true" applyProtection="true">
      <alignment horizontal="right" vertical="center"/>
    </xf>
    <xf numFmtId="0" fontId="0" fillId="0" borderId="5" xfId="0" applyFont="true" applyBorder="true" applyAlignment="true">
      <alignment vertical="center" wrapText="true"/>
    </xf>
    <xf numFmtId="3" fontId="0" fillId="0" borderId="3" xfId="0" applyNumberFormat="true" applyFont="true" applyFill="true" applyBorder="true" applyAlignment="true" applyProtection="true">
      <alignment vertical="center"/>
    </xf>
    <xf numFmtId="3" fontId="0" fillId="0" borderId="4" xfId="0" applyNumberFormat="true" applyFill="true" applyBorder="true" applyAlignment="true"/>
    <xf numFmtId="3" fontId="0" fillId="0" borderId="4" xfId="0" applyNumberFormat="true" applyBorder="true" applyAlignment="true"/>
    <xf numFmtId="0" fontId="0" fillId="0" borderId="4" xfId="0" applyFill="true" applyBorder="true" applyAlignment="true">
      <alignment horizontal="left" vertical="center"/>
    </xf>
    <xf numFmtId="3" fontId="0" fillId="0" borderId="4" xfId="0" applyNumberFormat="true" applyBorder="true" applyAlignment="true">
      <alignment horizontal="center" vertical="center"/>
    </xf>
    <xf numFmtId="0" fontId="0" fillId="0" borderId="4" xfId="0" applyFont="true" applyBorder="true" applyAlignment="true">
      <alignment horizontal="center" vertical="center" wrapText="true"/>
    </xf>
    <xf numFmtId="3" fontId="0" fillId="0" borderId="5" xfId="0" applyNumberFormat="true" applyFont="true" applyFill="true" applyBorder="true" applyAlignment="true" applyProtection="true">
      <alignment horizontal="right" vertical="center"/>
    </xf>
    <xf numFmtId="3" fontId="0" fillId="0" borderId="7" xfId="0" applyNumberFormat="true" applyFont="true" applyFill="true" applyBorder="true" applyAlignment="true" applyProtection="true">
      <alignment horizontal="right" vertical="center"/>
    </xf>
    <xf numFmtId="3" fontId="0" fillId="0" borderId="3" xfId="0" applyNumberFormat="true" applyFont="true" applyFill="true" applyBorder="true" applyAlignment="true" applyProtection="true">
      <alignment horizontal="right" vertical="center"/>
    </xf>
    <xf numFmtId="0" fontId="0" fillId="0" borderId="10" xfId="0" applyNumberFormat="true" applyFont="true" applyFill="true" applyBorder="true" applyAlignment="true" applyProtection="true">
      <alignment horizontal="center" vertical="center"/>
    </xf>
    <xf numFmtId="49" fontId="0" fillId="0" borderId="5" xfId="0" applyNumberFormat="true" applyFont="true" applyFill="true" applyBorder="true" applyAlignment="true" applyProtection="true">
      <alignment horizontal="left" vertical="center"/>
    </xf>
    <xf numFmtId="49" fontId="0" fillId="0" borderId="5" xfId="0" applyNumberFormat="true" applyFill="true" applyBorder="true" applyAlignment="true" applyProtection="true">
      <alignment horizontal="center" vertical="center"/>
    </xf>
    <xf numFmtId="0" fontId="0" fillId="0" borderId="5" xfId="0" applyNumberFormat="true" applyFont="true" applyFill="true" applyBorder="true" applyAlignment="true" applyProtection="true">
      <alignment horizontal="center" vertical="center" wrapText="true"/>
    </xf>
    <xf numFmtId="0" fontId="0" fillId="0" borderId="2" xfId="0" applyNumberFormat="true" applyFont="true" applyFill="true" applyBorder="true" applyAlignment="true" applyProtection="true">
      <alignment horizontal="center" vertical="center" wrapText="true"/>
    </xf>
    <xf numFmtId="0" fontId="0" fillId="0" borderId="0" xfId="0" applyFill="true" applyAlignment="true">
      <alignment horizontal="center" vertical="center"/>
    </xf>
    <xf numFmtId="0" fontId="0" fillId="0" borderId="7" xfId="0" applyBorder="true" applyAlignment="true"/>
    <xf numFmtId="0" fontId="0" fillId="0" borderId="4" xfId="0" applyNumberFormat="true" applyFill="true" applyBorder="true" applyAlignment="true" applyProtection="true">
      <alignment horizontal="center" vertical="center" wrapText="true"/>
    </xf>
    <xf numFmtId="3" fontId="0" fillId="0" borderId="4" xfId="0" applyNumberFormat="true" applyFill="true" applyBorder="true" applyAlignment="true" applyProtection="true">
      <alignment horizontal="right" vertical="center"/>
    </xf>
    <xf numFmtId="0" fontId="0" fillId="0" borderId="1" xfId="0" applyFill="true" applyBorder="true" applyAlignment="true">
      <alignment vertical="center"/>
    </xf>
    <xf numFmtId="0" fontId="0" fillId="0" borderId="2" xfId="0" applyFill="true" applyBorder="true" applyAlignment="true">
      <alignment horizontal="centerContinuous"/>
    </xf>
    <xf numFmtId="0" fontId="0" fillId="0" borderId="4" xfId="0" applyFont="true" applyBorder="true" applyAlignment="true">
      <alignment horizontal="centerContinuous" vertical="center"/>
    </xf>
    <xf numFmtId="0" fontId="0" fillId="0" borderId="2" xfId="0" applyBorder="true" applyAlignment="true">
      <alignment horizontal="centerContinuous"/>
    </xf>
    <xf numFmtId="4" fontId="0" fillId="0" borderId="2" xfId="0" applyNumberFormat="true" applyFill="true" applyBorder="true" applyAlignment="true" applyProtection="true">
      <alignment horizontal="center" vertical="center"/>
    </xf>
    <xf numFmtId="0" fontId="0" fillId="0" borderId="9" xfId="0" applyBorder="true" applyAlignment="true">
      <alignment horizontal="center" vertical="center"/>
    </xf>
    <xf numFmtId="180" fontId="0" fillId="0" borderId="2" xfId="0" applyNumberFormat="true" applyFill="true" applyBorder="true" applyAlignment="true" applyProtection="true">
      <alignment horizontal="center" vertical="center"/>
    </xf>
    <xf numFmtId="0" fontId="0" fillId="0" borderId="5" xfId="0" applyFont="true" applyFill="true" applyBorder="true" applyAlignment="true">
      <alignment vertical="center"/>
    </xf>
    <xf numFmtId="0" fontId="0" fillId="0" borderId="5" xfId="0" applyFont="true" applyBorder="true" applyAlignment="true">
      <alignment vertical="center"/>
    </xf>
    <xf numFmtId="3" fontId="0" fillId="0" borderId="3" xfId="0" applyNumberFormat="true" applyFill="true" applyBorder="true" applyAlignment="true"/>
    <xf numFmtId="3" fontId="0" fillId="0" borderId="2" xfId="0" applyNumberFormat="true" applyBorder="true" applyAlignment="true"/>
    <xf numFmtId="3" fontId="0" fillId="2" borderId="4" xfId="0" applyNumberFormat="true" applyFont="true" applyFill="true" applyBorder="true" applyAlignment="true" applyProtection="true">
      <alignment horizontal="right" vertical="center"/>
    </xf>
    <xf numFmtId="180" fontId="0" fillId="0" borderId="0" xfId="0" applyNumberFormat="true" applyFont="true" applyFill="true" applyAlignment="true" applyProtection="true"/>
    <xf numFmtId="0" fontId="6" fillId="2" borderId="0" xfId="0" applyFont="true" applyFill="true" applyBorder="true" applyAlignment="true">
      <alignment vertical="center"/>
    </xf>
    <xf numFmtId="0" fontId="7" fillId="2" borderId="0" xfId="0" applyFont="true" applyFill="true" applyAlignment="true">
      <alignment vertical="center"/>
    </xf>
    <xf numFmtId="0" fontId="0" fillId="2" borderId="0" xfId="0" applyFill="true" applyAlignment="true">
      <alignment horizontal="center" vertical="center"/>
    </xf>
    <xf numFmtId="0" fontId="0" fillId="2" borderId="0" xfId="0" applyFill="true" applyAlignment="true">
      <alignment vertical="center"/>
    </xf>
    <xf numFmtId="0" fontId="1" fillId="2" borderId="0" xfId="0" applyFont="true" applyFill="true" applyBorder="true" applyAlignment="true">
      <alignment horizontal="center" vertical="center"/>
    </xf>
    <xf numFmtId="0" fontId="0" fillId="2" borderId="1" xfId="0" applyFont="true" applyFill="true" applyBorder="true" applyAlignment="true" applyProtection="true">
      <alignment horizontal="left" vertical="center"/>
    </xf>
    <xf numFmtId="0" fontId="0" fillId="2" borderId="2" xfId="0" applyFont="true" applyFill="true" applyBorder="true" applyAlignment="true">
      <alignment horizontal="center" vertical="center"/>
    </xf>
    <xf numFmtId="0" fontId="0" fillId="2" borderId="2" xfId="0" applyFont="true" applyFill="true" applyBorder="true" applyAlignment="true">
      <alignment horizontal="center" vertical="center" wrapText="true"/>
    </xf>
    <xf numFmtId="0" fontId="0" fillId="2" borderId="10" xfId="0" applyFont="true" applyFill="true" applyBorder="true" applyAlignment="true">
      <alignment horizontal="center" vertical="center"/>
    </xf>
    <xf numFmtId="0" fontId="0" fillId="2" borderId="8" xfId="0" applyFont="true" applyFill="true" applyBorder="true" applyAlignment="true">
      <alignment horizontal="center" vertical="center"/>
    </xf>
    <xf numFmtId="0" fontId="0" fillId="2" borderId="8" xfId="0" applyFont="true" applyFill="true" applyBorder="true" applyAlignment="true">
      <alignment horizontal="center" vertical="center" wrapText="true"/>
    </xf>
    <xf numFmtId="0" fontId="0" fillId="2" borderId="3" xfId="0" applyFont="true" applyFill="true" applyBorder="true" applyAlignment="true">
      <alignment horizontal="center" vertical="center"/>
    </xf>
    <xf numFmtId="0" fontId="0" fillId="2" borderId="3" xfId="0" applyFont="true" applyFill="true" applyBorder="true" applyAlignment="true">
      <alignment horizontal="center" vertical="center" wrapText="true"/>
    </xf>
    <xf numFmtId="0" fontId="0" fillId="2" borderId="4" xfId="0" applyFill="true" applyBorder="true" applyAlignment="true" applyProtection="true">
      <alignment horizontal="center" vertical="center" wrapText="true"/>
      <protection locked="false"/>
    </xf>
    <xf numFmtId="0" fontId="0" fillId="2" borderId="4" xfId="0" applyFill="true" applyBorder="true" applyAlignment="true" applyProtection="true">
      <alignment horizontal="center" vertical="center"/>
      <protection locked="false"/>
    </xf>
    <xf numFmtId="0" fontId="0" fillId="2" borderId="4" xfId="0" applyFont="true" applyFill="true" applyBorder="true" applyAlignment="true" applyProtection="true">
      <alignment horizontal="center" vertical="center"/>
    </xf>
    <xf numFmtId="0" fontId="0" fillId="2" borderId="4" xfId="0" applyFont="true" applyFill="true" applyBorder="true" applyAlignment="true" applyProtection="true">
      <alignment horizontal="center" vertical="center" wrapText="true"/>
      <protection locked="false"/>
    </xf>
    <xf numFmtId="0" fontId="0" fillId="2" borderId="4" xfId="0" applyFont="true" applyFill="true" applyBorder="true" applyAlignment="true" applyProtection="true">
      <alignment horizontal="center" vertical="center"/>
      <protection locked="false"/>
    </xf>
    <xf numFmtId="0" fontId="0" fillId="2" borderId="5" xfId="0" applyFont="true" applyFill="true" applyBorder="true" applyAlignment="true" applyProtection="true">
      <alignment horizontal="center" vertical="center" wrapText="true"/>
      <protection locked="false"/>
    </xf>
    <xf numFmtId="0" fontId="0" fillId="2" borderId="7" xfId="0" applyFont="true" applyFill="true" applyBorder="true" applyAlignment="true" applyProtection="true">
      <alignment horizontal="center" vertical="center" wrapText="true"/>
      <protection locked="false"/>
    </xf>
    <xf numFmtId="0" fontId="0" fillId="2" borderId="1" xfId="0" applyFont="true" applyFill="true" applyBorder="true" applyAlignment="true" applyProtection="true">
      <alignment vertical="center"/>
    </xf>
    <xf numFmtId="0" fontId="0" fillId="2" borderId="9" xfId="0" applyFont="true" applyFill="true" applyBorder="true" applyAlignment="true">
      <alignment horizontal="center" vertical="center"/>
    </xf>
    <xf numFmtId="0" fontId="0" fillId="2" borderId="4" xfId="0" applyFont="true" applyFill="true" applyBorder="true" applyAlignment="true">
      <alignment horizontal="center" vertical="center"/>
    </xf>
    <xf numFmtId="0" fontId="0" fillId="2" borderId="0" xfId="0" applyFont="true" applyFill="true" applyBorder="true" applyAlignment="true">
      <alignment vertical="center"/>
    </xf>
    <xf numFmtId="0" fontId="0" fillId="2" borderId="12" xfId="0" applyFont="true" applyFill="true" applyBorder="true" applyAlignment="true">
      <alignment horizontal="center" vertical="center"/>
    </xf>
    <xf numFmtId="0" fontId="0" fillId="2" borderId="5" xfId="0" applyFont="true" applyFill="true" applyBorder="true" applyAlignment="true">
      <alignment horizontal="center" vertical="center"/>
    </xf>
    <xf numFmtId="0" fontId="0" fillId="2" borderId="7" xfId="0" applyFont="true" applyFill="true" applyBorder="true" applyAlignment="true">
      <alignment horizontal="center" vertical="center"/>
    </xf>
    <xf numFmtId="0" fontId="0" fillId="2" borderId="4" xfId="0" applyFont="true" applyFill="true" applyBorder="true" applyAlignment="true">
      <alignment horizontal="center" vertical="center" wrapText="true"/>
    </xf>
    <xf numFmtId="177" fontId="0" fillId="2" borderId="4" xfId="0" applyNumberFormat="true" applyFont="true" applyFill="true" applyBorder="true" applyAlignment="true" applyProtection="true">
      <alignment horizontal="center" vertical="center"/>
    </xf>
    <xf numFmtId="179" fontId="0" fillId="2" borderId="4" xfId="0" applyNumberFormat="true" applyFont="true" applyFill="true" applyBorder="true" applyAlignment="true" applyProtection="true">
      <alignment horizontal="center" vertical="center"/>
    </xf>
    <xf numFmtId="0" fontId="0" fillId="2" borderId="1" xfId="0" applyFill="true" applyBorder="true" applyAlignment="true">
      <alignment horizontal="center" vertical="center"/>
    </xf>
    <xf numFmtId="0" fontId="0" fillId="2" borderId="1" xfId="0" applyFont="true" applyFill="true" applyBorder="true" applyAlignment="true">
      <alignment horizontal="center" vertical="center"/>
    </xf>
  </cellXfs>
  <cellStyles count="50">
    <cellStyle name="常规" xfId="0" builtinId="0"/>
    <cellStyle name="常规 4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40% - 强调文字颜色 4" xfId="23" builtinId="43"/>
    <cellStyle name="链接单元格" xfId="24" builtinId="24"/>
    <cellStyle name="标题 4" xfId="25" builtinId="19"/>
    <cellStyle name="20% - 强调文字颜色 2" xfId="26" builtinId="34"/>
    <cellStyle name="货币[0]" xfId="27" builtinId="7"/>
    <cellStyle name="警告文本" xfId="28" builtinId="11"/>
    <cellStyle name="40% - 强调文字颜色 2" xfId="29" builtinId="35"/>
    <cellStyle name="注释" xfId="30" builtinId="10"/>
    <cellStyle name="60% - 强调文字颜色 3" xfId="31" builtinId="40"/>
    <cellStyle name="好" xfId="32" builtinId="26"/>
    <cellStyle name="20% - 强调文字颜色 5" xfId="33" builtinId="46"/>
    <cellStyle name="适中" xfId="34" builtinId="28"/>
    <cellStyle name="计算" xfId="35" builtinId="22"/>
    <cellStyle name="强调文字颜色 1" xfId="36" builtinId="29"/>
    <cellStyle name="60% - 强调文字颜色 4" xfId="37" builtinId="44"/>
    <cellStyle name="60% - 强调文字颜色 1" xfId="38" builtinId="32"/>
    <cellStyle name="强调文字颜色 2" xfId="39" builtinId="33"/>
    <cellStyle name="60% - 强调文字颜色 5" xfId="40" builtinId="48"/>
    <cellStyle name="百分比" xfId="41" builtinId="5"/>
    <cellStyle name="60% - 强调文字颜色 2" xfId="42" builtinId="36"/>
    <cellStyle name="货币" xfId="43" builtinId="4"/>
    <cellStyle name="强调文字颜色 3" xfId="44" builtinId="37"/>
    <cellStyle name="20% - 强调文字颜色 3" xfId="45" builtinId="38"/>
    <cellStyle name="输入" xfId="46" builtinId="20"/>
    <cellStyle name="40% - 强调文字颜色 3" xfId="47" builtinId="39"/>
    <cellStyle name="强调文字颜色 4" xfId="48" builtinId="41"/>
    <cellStyle name="20% - 强调文字颜色 4" xfId="49" builtinId="42"/>
  </cellStyles>
  <dxfs count="18">
    <dxf>
      <font>
        <b val="0"/>
        <i val="0"/>
        <color indexed="9"/>
      </font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false">
          <a:gsLst>
            <a:gs pos="0">
              <a:srgbClr val="BBD5F0"/>
            </a:gs>
            <a:gs pos="100000">
              <a:srgbClr val="9CBEE0"/>
            </a:gs>
          </a:gsLst>
          <a:lin ang="5400000" scaled="false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3"/>
  </sheetPr>
  <dimension ref="A1:P14"/>
  <sheetViews>
    <sheetView workbookViewId="0">
      <selection activeCell="R8" sqref="R8"/>
    </sheetView>
  </sheetViews>
  <sheetFormatPr defaultColWidth="15" defaultRowHeight="20.25" customHeight="true"/>
  <cols>
    <col min="1" max="1" width="21.6222222222222" style="201" customWidth="true"/>
    <col min="2" max="3" width="8.62222222222222" style="201" customWidth="true"/>
    <col min="4" max="4" width="9" style="201" customWidth="true"/>
    <col min="5" max="5" width="8.87777777777778" style="201" customWidth="true"/>
    <col min="6" max="6" width="11.1222222222222" style="201" customWidth="true"/>
    <col min="7" max="7" width="8.87777777777778" style="201" customWidth="true"/>
    <col min="8" max="9" width="9" style="201" customWidth="true"/>
    <col min="10" max="10" width="12.6222222222222" style="201" customWidth="true"/>
    <col min="11" max="11" width="8.12222222222222" style="201" customWidth="true"/>
    <col min="12" max="12" width="7.37777777777778" style="201" customWidth="true"/>
    <col min="13" max="13" width="7.62222222222222" style="201" customWidth="true"/>
    <col min="14" max="14" width="7.37777777777778" style="201" customWidth="true"/>
    <col min="15" max="15" width="7" style="201" customWidth="true"/>
    <col min="16" max="16" width="7.62222222222222" style="201" customWidth="true"/>
    <col min="17" max="16384" width="15" style="201"/>
  </cols>
  <sheetData>
    <row r="1" ht="34.95" customHeight="true" spans="1:16">
      <c r="A1" s="202" t="s">
        <v>0</v>
      </c>
      <c r="B1" s="202"/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2"/>
      <c r="N1" s="202"/>
      <c r="O1" s="202"/>
      <c r="P1" s="202"/>
    </row>
    <row r="2" s="198" customFormat="true" ht="22.5" customHeight="true" spans="1:16">
      <c r="A2" s="203" t="s">
        <v>1</v>
      </c>
      <c r="B2" s="203"/>
      <c r="C2" s="203"/>
      <c r="D2" s="203"/>
      <c r="E2" s="203"/>
      <c r="F2" s="203"/>
      <c r="G2" s="218"/>
      <c r="H2" s="218"/>
      <c r="I2" s="218"/>
      <c r="J2" s="218"/>
      <c r="K2" s="218"/>
      <c r="L2" s="221"/>
      <c r="M2" s="228" t="s">
        <v>2</v>
      </c>
      <c r="N2" s="229"/>
      <c r="O2" s="229"/>
      <c r="P2" s="229"/>
    </row>
    <row r="3" s="199" customFormat="true" ht="33.45" customHeight="true" spans="1:16">
      <c r="A3" s="204" t="s">
        <v>3</v>
      </c>
      <c r="B3" s="205" t="s">
        <v>4</v>
      </c>
      <c r="C3" s="205" t="s">
        <v>5</v>
      </c>
      <c r="D3" s="206" t="s">
        <v>6</v>
      </c>
      <c r="E3" s="219"/>
      <c r="F3" s="219"/>
      <c r="G3" s="219"/>
      <c r="H3" s="219"/>
      <c r="I3" s="222"/>
      <c r="J3" s="205" t="s">
        <v>7</v>
      </c>
      <c r="K3" s="223" t="s">
        <v>8</v>
      </c>
      <c r="L3" s="224"/>
      <c r="M3" s="205" t="s">
        <v>9</v>
      </c>
      <c r="N3" s="225" t="s">
        <v>10</v>
      </c>
      <c r="O3" s="205" t="s">
        <v>11</v>
      </c>
      <c r="P3" s="205" t="s">
        <v>12</v>
      </c>
    </row>
    <row r="4" s="199" customFormat="true" ht="33.45" customHeight="true" spans="1:16">
      <c r="A4" s="207"/>
      <c r="B4" s="207"/>
      <c r="C4" s="208"/>
      <c r="D4" s="205" t="s">
        <v>13</v>
      </c>
      <c r="E4" s="204" t="s">
        <v>14</v>
      </c>
      <c r="F4" s="220" t="s">
        <v>15</v>
      </c>
      <c r="G4" s="220"/>
      <c r="H4" s="220"/>
      <c r="I4" s="220"/>
      <c r="J4" s="208"/>
      <c r="K4" s="204" t="s">
        <v>16</v>
      </c>
      <c r="L4" s="204" t="s">
        <v>17</v>
      </c>
      <c r="M4" s="207"/>
      <c r="N4" s="225"/>
      <c r="O4" s="208"/>
      <c r="P4" s="208"/>
    </row>
    <row r="5" s="199" customFormat="true" ht="33.45" customHeight="true" spans="1:16">
      <c r="A5" s="209"/>
      <c r="B5" s="209"/>
      <c r="C5" s="210"/>
      <c r="D5" s="210"/>
      <c r="E5" s="209"/>
      <c r="F5" s="220" t="s">
        <v>13</v>
      </c>
      <c r="G5" s="220" t="s">
        <v>18</v>
      </c>
      <c r="H5" s="220" t="s">
        <v>19</v>
      </c>
      <c r="I5" s="225" t="s">
        <v>20</v>
      </c>
      <c r="J5" s="210"/>
      <c r="K5" s="209"/>
      <c r="L5" s="209"/>
      <c r="M5" s="209"/>
      <c r="N5" s="225"/>
      <c r="O5" s="210"/>
      <c r="P5" s="210"/>
    </row>
    <row r="6" s="200" customFormat="true" ht="33.45" customHeight="true" spans="1:16">
      <c r="A6" s="211" t="s">
        <v>21</v>
      </c>
      <c r="B6" s="212" t="s">
        <v>14</v>
      </c>
      <c r="C6" s="213">
        <f t="shared" ref="C6:C10" si="0">SUM(D6,K6,L6,M6,N6)</f>
        <v>14</v>
      </c>
      <c r="D6" s="213">
        <f>SUM(E6:F6)</f>
        <v>8</v>
      </c>
      <c r="E6" s="215">
        <v>5</v>
      </c>
      <c r="F6" s="213">
        <f t="shared" ref="F6:F10" si="1">SUM(G6:I6)</f>
        <v>3</v>
      </c>
      <c r="G6" s="215">
        <v>3</v>
      </c>
      <c r="H6" s="215"/>
      <c r="I6" s="215"/>
      <c r="J6" s="226">
        <f t="shared" ref="J6:J10" si="2">SUM(E6*3000+G6*3000)</f>
        <v>24000</v>
      </c>
      <c r="K6" s="215"/>
      <c r="L6" s="215"/>
      <c r="M6" s="215"/>
      <c r="N6" s="215">
        <v>6</v>
      </c>
      <c r="O6" s="215"/>
      <c r="P6" s="215"/>
    </row>
    <row r="7" s="200" customFormat="true" ht="33.45" customHeight="true" spans="1:16">
      <c r="A7" s="214" t="s">
        <v>22</v>
      </c>
      <c r="B7" s="215" t="s">
        <v>23</v>
      </c>
      <c r="C7" s="213">
        <f t="shared" si="0"/>
        <v>50</v>
      </c>
      <c r="D7" s="213">
        <f t="shared" ref="D7:D10" si="3">SUM(E7+F7)</f>
        <v>40</v>
      </c>
      <c r="E7" s="215"/>
      <c r="F7" s="213">
        <f t="shared" si="1"/>
        <v>40</v>
      </c>
      <c r="G7" s="215">
        <v>37</v>
      </c>
      <c r="H7" s="215"/>
      <c r="I7" s="215">
        <v>3</v>
      </c>
      <c r="J7" s="226">
        <f t="shared" si="2"/>
        <v>111000</v>
      </c>
      <c r="K7" s="215"/>
      <c r="L7" s="215"/>
      <c r="M7" s="215"/>
      <c r="N7" s="215">
        <v>10</v>
      </c>
      <c r="O7" s="215"/>
      <c r="P7" s="215"/>
    </row>
    <row r="8" s="200" customFormat="true" ht="33.45" customHeight="true" spans="1:16">
      <c r="A8" s="214"/>
      <c r="B8" s="215"/>
      <c r="C8" s="213">
        <f t="shared" si="0"/>
        <v>0</v>
      </c>
      <c r="D8" s="213">
        <f t="shared" si="3"/>
        <v>0</v>
      </c>
      <c r="E8" s="215"/>
      <c r="F8" s="213">
        <f t="shared" si="1"/>
        <v>0</v>
      </c>
      <c r="G8" s="215"/>
      <c r="H8" s="215"/>
      <c r="I8" s="215"/>
      <c r="J8" s="226">
        <f t="shared" si="2"/>
        <v>0</v>
      </c>
      <c r="K8" s="215"/>
      <c r="L8" s="215"/>
      <c r="M8" s="215"/>
      <c r="N8" s="215"/>
      <c r="O8" s="215"/>
      <c r="P8" s="215"/>
    </row>
    <row r="9" s="200" customFormat="true" ht="33.45" customHeight="true" spans="1:16">
      <c r="A9" s="214"/>
      <c r="B9" s="215"/>
      <c r="C9" s="213">
        <f t="shared" si="0"/>
        <v>0</v>
      </c>
      <c r="D9" s="213">
        <f t="shared" si="3"/>
        <v>0</v>
      </c>
      <c r="E9" s="215"/>
      <c r="F9" s="213">
        <f t="shared" si="1"/>
        <v>0</v>
      </c>
      <c r="G9" s="215"/>
      <c r="H9" s="215"/>
      <c r="I9" s="215"/>
      <c r="J9" s="226">
        <f t="shared" si="2"/>
        <v>0</v>
      </c>
      <c r="K9" s="215"/>
      <c r="L9" s="215"/>
      <c r="M9" s="215"/>
      <c r="N9" s="215"/>
      <c r="O9" s="215"/>
      <c r="P9" s="215"/>
    </row>
    <row r="10" s="200" customFormat="true" ht="33.45" customHeight="true" spans="1:16">
      <c r="A10" s="214"/>
      <c r="B10" s="215"/>
      <c r="C10" s="213">
        <f t="shared" si="0"/>
        <v>0</v>
      </c>
      <c r="D10" s="213">
        <f t="shared" si="3"/>
        <v>0</v>
      </c>
      <c r="E10" s="215"/>
      <c r="F10" s="213">
        <f t="shared" si="1"/>
        <v>0</v>
      </c>
      <c r="G10" s="215"/>
      <c r="H10" s="215"/>
      <c r="I10" s="215"/>
      <c r="J10" s="226">
        <f t="shared" si="2"/>
        <v>0</v>
      </c>
      <c r="K10" s="215"/>
      <c r="L10" s="215"/>
      <c r="M10" s="215"/>
      <c r="N10" s="215"/>
      <c r="O10" s="215"/>
      <c r="P10" s="215"/>
    </row>
    <row r="11" s="200" customFormat="true" ht="33.45" customHeight="true" spans="1:16">
      <c r="A11" s="214"/>
      <c r="B11" s="215"/>
      <c r="C11" s="213"/>
      <c r="D11" s="213"/>
      <c r="E11" s="215"/>
      <c r="F11" s="213"/>
      <c r="G11" s="215"/>
      <c r="H11" s="215"/>
      <c r="I11" s="215"/>
      <c r="J11" s="226"/>
      <c r="K11" s="215"/>
      <c r="L11" s="215"/>
      <c r="M11" s="215"/>
      <c r="N11" s="215"/>
      <c r="O11" s="215"/>
      <c r="P11" s="215"/>
    </row>
    <row r="12" ht="33.45" customHeight="true" spans="1:16">
      <c r="A12" s="214"/>
      <c r="B12" s="215"/>
      <c r="C12" s="213">
        <f>SUM(D12,K12,L12,M12,N12)</f>
        <v>0</v>
      </c>
      <c r="D12" s="213">
        <f>SUM(E12+F12)</f>
        <v>0</v>
      </c>
      <c r="E12" s="215"/>
      <c r="F12" s="213">
        <f>SUM(G12:I12)</f>
        <v>0</v>
      </c>
      <c r="G12" s="215"/>
      <c r="H12" s="215"/>
      <c r="I12" s="215"/>
      <c r="J12" s="226">
        <f>SUM(E12*3000+G12*3000)</f>
        <v>0</v>
      </c>
      <c r="K12" s="215"/>
      <c r="L12" s="215"/>
      <c r="M12" s="215"/>
      <c r="N12" s="215"/>
      <c r="O12" s="215"/>
      <c r="P12" s="215"/>
    </row>
    <row r="13" ht="33.45" customHeight="true" spans="1:16">
      <c r="A13" s="214"/>
      <c r="B13" s="215"/>
      <c r="C13" s="213">
        <f>SUM(D13,K13,L13,M13,N13)</f>
        <v>0</v>
      </c>
      <c r="D13" s="213">
        <f>SUM(E13+F13)</f>
        <v>0</v>
      </c>
      <c r="E13" s="215"/>
      <c r="F13" s="213">
        <f>SUM(G13:I13)</f>
        <v>0</v>
      </c>
      <c r="G13" s="215"/>
      <c r="H13" s="215"/>
      <c r="I13" s="215"/>
      <c r="J13" s="226">
        <f>SUM(E13*3000+G13*3000)</f>
        <v>0</v>
      </c>
      <c r="K13" s="215"/>
      <c r="L13" s="215"/>
      <c r="M13" s="215"/>
      <c r="N13" s="215"/>
      <c r="O13" s="215"/>
      <c r="P13" s="215"/>
    </row>
    <row r="14" ht="33.45" customHeight="true" spans="1:16">
      <c r="A14" s="216" t="s">
        <v>24</v>
      </c>
      <c r="B14" s="217"/>
      <c r="C14" s="213">
        <f>SUM(C6:C13)</f>
        <v>64</v>
      </c>
      <c r="D14" s="213">
        <f t="shared" ref="D14:P14" si="4">SUM(D6:D13)</f>
        <v>48</v>
      </c>
      <c r="E14" s="213">
        <f t="shared" si="4"/>
        <v>5</v>
      </c>
      <c r="F14" s="213">
        <f t="shared" si="4"/>
        <v>43</v>
      </c>
      <c r="G14" s="213">
        <f t="shared" si="4"/>
        <v>40</v>
      </c>
      <c r="H14" s="213">
        <f t="shared" si="4"/>
        <v>0</v>
      </c>
      <c r="I14" s="213">
        <f t="shared" si="4"/>
        <v>3</v>
      </c>
      <c r="J14" s="227">
        <f t="shared" si="4"/>
        <v>135000</v>
      </c>
      <c r="K14" s="213">
        <f t="shared" si="4"/>
        <v>0</v>
      </c>
      <c r="L14" s="213">
        <f t="shared" si="4"/>
        <v>0</v>
      </c>
      <c r="M14" s="213">
        <f t="shared" si="4"/>
        <v>0</v>
      </c>
      <c r="N14" s="213">
        <f t="shared" si="4"/>
        <v>16</v>
      </c>
      <c r="O14" s="213"/>
      <c r="P14" s="213">
        <f>SUM(P6:P13)</f>
        <v>0</v>
      </c>
    </row>
  </sheetData>
  <mergeCells count="19">
    <mergeCell ref="A1:P1"/>
    <mergeCell ref="A2:F2"/>
    <mergeCell ref="M2:P2"/>
    <mergeCell ref="D3:I3"/>
    <mergeCell ref="K3:L3"/>
    <mergeCell ref="F4:I4"/>
    <mergeCell ref="A14:B14"/>
    <mergeCell ref="A3:A5"/>
    <mergeCell ref="B3:B5"/>
    <mergeCell ref="C3:C5"/>
    <mergeCell ref="D4:D5"/>
    <mergeCell ref="E4:E5"/>
    <mergeCell ref="J3:J5"/>
    <mergeCell ref="K4:K5"/>
    <mergeCell ref="L4:L5"/>
    <mergeCell ref="M3:M5"/>
    <mergeCell ref="N3:N5"/>
    <mergeCell ref="O3:O5"/>
    <mergeCell ref="P3:P5"/>
  </mergeCells>
  <conditionalFormatting sqref="C6:P14">
    <cfRule type="cellIs" dxfId="0" priority="1" stopIfTrue="1" operator="equal">
      <formula>0</formula>
    </cfRule>
  </conditionalFormatting>
  <printOptions horizontalCentered="true" verticalCentered="true"/>
  <pageMargins left="0.94375" right="1.02291666666667" top="0.904166666666667" bottom="0.904166666666667" header="0.313888888888889" footer="0.313888888888889"/>
  <pageSetup paperSize="9" orientation="landscape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9"/>
  <sheetViews>
    <sheetView showGridLines="0" showZeros="0" workbookViewId="0">
      <selection activeCell="A6" sqref="$A6:$XFD6"/>
    </sheetView>
  </sheetViews>
  <sheetFormatPr defaultColWidth="9.12222222222222" defaultRowHeight="12.75" customHeight="true" outlineLevelCol="3"/>
  <cols>
    <col min="1" max="1" width="18.6222222222222" customWidth="true"/>
    <col min="2" max="2" width="39.8777777777778" customWidth="true"/>
    <col min="3" max="3" width="22.5" customWidth="true"/>
    <col min="4" max="4" width="19.6222222222222" customWidth="true"/>
  </cols>
  <sheetData>
    <row r="1" ht="34.95" customHeight="true" spans="1:4">
      <c r="A1" s="52" t="s">
        <v>302</v>
      </c>
      <c r="B1" s="52"/>
      <c r="C1" s="52"/>
      <c r="D1" s="52"/>
    </row>
    <row r="2" ht="25.05" customHeight="true" spans="1:4">
      <c r="A2" s="72" t="str">
        <f>(部门基本情况表!A2)</f>
        <v>编报单位：万荣县林业局</v>
      </c>
      <c r="B2" s="72"/>
      <c r="C2" s="77"/>
      <c r="D2" s="41" t="s">
        <v>26</v>
      </c>
    </row>
    <row r="3" ht="34.05" customHeight="true" spans="1:4">
      <c r="A3" s="18" t="s">
        <v>303</v>
      </c>
      <c r="B3" s="73"/>
      <c r="C3" s="78" t="s">
        <v>128</v>
      </c>
      <c r="D3" s="74" t="s">
        <v>304</v>
      </c>
    </row>
    <row r="4" ht="34.05" customHeight="true" spans="1:4">
      <c r="A4" s="79" t="s">
        <v>305</v>
      </c>
      <c r="B4" s="80" t="s">
        <v>306</v>
      </c>
      <c r="C4" s="74"/>
      <c r="D4" s="74"/>
    </row>
    <row r="5" ht="34.05" customHeight="true" spans="1:4">
      <c r="A5" s="79"/>
      <c r="B5" s="81" t="s">
        <v>307</v>
      </c>
      <c r="C5" s="50">
        <f>SUM(C6:C21)</f>
        <v>0</v>
      </c>
      <c r="D5" s="82"/>
    </row>
    <row r="6" ht="33.45" customHeight="true" spans="1:4">
      <c r="A6" s="83"/>
      <c r="B6" s="84"/>
      <c r="C6" s="50"/>
      <c r="D6" s="82"/>
    </row>
    <row r="7" ht="33.45" customHeight="true" spans="1:4">
      <c r="A7" s="83"/>
      <c r="B7" s="84"/>
      <c r="C7" s="50"/>
      <c r="D7" s="82"/>
    </row>
    <row r="8" ht="33.45" customHeight="true" spans="1:4">
      <c r="A8" s="83"/>
      <c r="B8" s="84"/>
      <c r="C8" s="50"/>
      <c r="D8" s="82"/>
    </row>
    <row r="9" ht="33.45" customHeight="true" spans="1:4">
      <c r="A9" s="83"/>
      <c r="B9" s="84"/>
      <c r="C9" s="50"/>
      <c r="D9" s="82"/>
    </row>
    <row r="10" ht="33.45" customHeight="true" spans="1:4">
      <c r="A10" s="83"/>
      <c r="B10" s="84"/>
      <c r="C10" s="50"/>
      <c r="D10" s="82"/>
    </row>
    <row r="11" ht="33.45" customHeight="true" spans="1:4">
      <c r="A11" s="83"/>
      <c r="B11" s="84"/>
      <c r="C11" s="50"/>
      <c r="D11" s="82"/>
    </row>
    <row r="12" ht="33.45" customHeight="true" spans="1:4">
      <c r="A12" s="83"/>
      <c r="B12" s="84"/>
      <c r="C12" s="50"/>
      <c r="D12" s="82"/>
    </row>
    <row r="13" ht="33.45" customHeight="true" spans="1:4">
      <c r="A13" s="83"/>
      <c r="B13" s="84"/>
      <c r="C13" s="50"/>
      <c r="D13" s="82"/>
    </row>
    <row r="14" ht="33.45" customHeight="true" spans="1:4">
      <c r="A14" s="83"/>
      <c r="B14" s="84"/>
      <c r="C14" s="50"/>
      <c r="D14" s="82"/>
    </row>
    <row r="15" ht="33.45" customHeight="true" spans="1:4">
      <c r="A15" s="83"/>
      <c r="B15" s="84"/>
      <c r="C15" s="50"/>
      <c r="D15" s="82"/>
    </row>
    <row r="16" ht="33.45" customHeight="true" spans="1:4">
      <c r="A16" s="83"/>
      <c r="B16" s="84"/>
      <c r="C16" s="50"/>
      <c r="D16" s="82"/>
    </row>
    <row r="17" ht="33.45" customHeight="true" spans="1:4">
      <c r="A17" s="83"/>
      <c r="B17" s="84"/>
      <c r="C17" s="50"/>
      <c r="D17" s="82"/>
    </row>
    <row r="18" ht="33.45" customHeight="true" spans="1:4">
      <c r="A18" s="83"/>
      <c r="B18" s="84"/>
      <c r="C18" s="50"/>
      <c r="D18" s="82"/>
    </row>
    <row r="19" ht="33.45" customHeight="true" spans="1:4">
      <c r="A19" s="83"/>
      <c r="B19" s="85"/>
      <c r="C19" s="50"/>
      <c r="D19" s="82"/>
    </row>
    <row r="20" ht="33.45" customHeight="true" spans="1:4">
      <c r="A20" s="83"/>
      <c r="B20" s="85"/>
      <c r="C20" s="50"/>
      <c r="D20" s="82"/>
    </row>
    <row r="21" ht="33.45" customHeight="true" spans="1:4">
      <c r="A21" s="86"/>
      <c r="B21" s="87"/>
      <c r="C21" s="50"/>
      <c r="D21" s="82"/>
    </row>
    <row r="22" customHeight="true" spans="1:3">
      <c r="A22" s="51"/>
      <c r="B22" s="51"/>
      <c r="C22" s="51"/>
    </row>
    <row r="23" customHeight="true" spans="1:3">
      <c r="A23" s="51"/>
      <c r="B23" s="51"/>
      <c r="C23" s="51"/>
    </row>
    <row r="24" customHeight="true" spans="1:3">
      <c r="A24" s="51"/>
      <c r="B24" s="51"/>
      <c r="C24" s="51"/>
    </row>
    <row r="25" customHeight="true" spans="2:3">
      <c r="B25" s="51"/>
      <c r="C25" s="51"/>
    </row>
    <row r="26" customHeight="true" spans="2:3">
      <c r="B26" s="51"/>
      <c r="C26" s="51"/>
    </row>
    <row r="27" customHeight="true" spans="2:3">
      <c r="B27" s="51"/>
      <c r="C27" s="51"/>
    </row>
    <row r="28" customHeight="true" spans="2:3">
      <c r="B28" s="51"/>
      <c r="C28" s="51"/>
    </row>
    <row r="29" customHeight="true" spans="2:2">
      <c r="B29" s="51"/>
    </row>
  </sheetData>
  <mergeCells count="5">
    <mergeCell ref="A1:D1"/>
    <mergeCell ref="A2:B2"/>
    <mergeCell ref="A3:B3"/>
    <mergeCell ref="C3:C4"/>
    <mergeCell ref="D3:D4"/>
  </mergeCells>
  <printOptions horizontalCentered="true"/>
  <pageMargins left="0.904166666666667" right="0.904166666666667" top="1.02291666666667" bottom="0.94375" header="0.511805555555556" footer="0.511805555555556"/>
  <pageSetup paperSize="9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9"/>
  <sheetViews>
    <sheetView showGridLines="0" showZeros="0" workbookViewId="0">
      <selection activeCell="A1" sqref="A1:E1"/>
    </sheetView>
  </sheetViews>
  <sheetFormatPr defaultColWidth="9.12222222222222" defaultRowHeight="12.75" customHeight="true" outlineLevelCol="4"/>
  <cols>
    <col min="1" max="1" width="16.1222222222222" customWidth="true"/>
    <col min="2" max="2" width="39.1222222222222" customWidth="true"/>
    <col min="3" max="3" width="16" customWidth="true"/>
    <col min="4" max="4" width="14.8777777777778" customWidth="true"/>
    <col min="5" max="5" width="13.8777777777778" customWidth="true"/>
  </cols>
  <sheetData>
    <row r="1" ht="34.95" customHeight="true" spans="1:5">
      <c r="A1" s="52" t="s">
        <v>308</v>
      </c>
      <c r="B1" s="52"/>
      <c r="C1" s="52"/>
      <c r="D1" s="52"/>
      <c r="E1" s="52"/>
    </row>
    <row r="2" ht="25.05" customHeight="true" spans="1:5">
      <c r="A2" s="72" t="str">
        <f>(部门基本情况表!A2)</f>
        <v>编报单位：万荣县林业局</v>
      </c>
      <c r="B2" s="72"/>
      <c r="E2" s="76" t="s">
        <v>26</v>
      </c>
    </row>
    <row r="3" ht="34.05" customHeight="true" spans="1:5">
      <c r="A3" s="18" t="s">
        <v>309</v>
      </c>
      <c r="B3" s="73"/>
      <c r="C3" s="74" t="s">
        <v>106</v>
      </c>
      <c r="D3" s="74" t="s">
        <v>107</v>
      </c>
      <c r="E3" s="74" t="s">
        <v>108</v>
      </c>
    </row>
    <row r="4" ht="34.05" customHeight="true" spans="1:5">
      <c r="A4" s="21" t="s">
        <v>73</v>
      </c>
      <c r="B4" s="61" t="s">
        <v>306</v>
      </c>
      <c r="C4" s="74"/>
      <c r="D4" s="74"/>
      <c r="E4" s="74"/>
    </row>
    <row r="5" ht="34.05" customHeight="true" spans="1:5">
      <c r="A5" s="21"/>
      <c r="B5" s="61" t="s">
        <v>307</v>
      </c>
      <c r="C5" s="50">
        <f>SUM(D5:E5)</f>
        <v>0</v>
      </c>
      <c r="D5" s="50">
        <f>SUM(D6:D21)</f>
        <v>0</v>
      </c>
      <c r="E5" s="50">
        <f>SUM(E6:E21)</f>
        <v>0</v>
      </c>
    </row>
    <row r="6" ht="33.15" customHeight="true" spans="1:5">
      <c r="A6" s="22"/>
      <c r="B6" s="75"/>
      <c r="C6" s="50">
        <f t="shared" ref="C6:C21" si="0">SUM(D6:E6)</f>
        <v>0</v>
      </c>
      <c r="D6" s="50"/>
      <c r="E6" s="50"/>
    </row>
    <row r="7" ht="33.15" customHeight="true" spans="1:5">
      <c r="A7" s="22"/>
      <c r="B7" s="75"/>
      <c r="C7" s="50">
        <f t="shared" si="0"/>
        <v>0</v>
      </c>
      <c r="D7" s="50"/>
      <c r="E7" s="50"/>
    </row>
    <row r="8" ht="33.15" customHeight="true" spans="1:5">
      <c r="A8" s="22"/>
      <c r="B8" s="75"/>
      <c r="C8" s="50">
        <f t="shared" si="0"/>
        <v>0</v>
      </c>
      <c r="D8" s="50"/>
      <c r="E8" s="50"/>
    </row>
    <row r="9" ht="33.15" customHeight="true" spans="1:5">
      <c r="A9" s="22"/>
      <c r="B9" s="75"/>
      <c r="C9" s="50">
        <f t="shared" si="0"/>
        <v>0</v>
      </c>
      <c r="D9" s="50"/>
      <c r="E9" s="50"/>
    </row>
    <row r="10" ht="33.15" customHeight="true" spans="1:5">
      <c r="A10" s="22"/>
      <c r="B10" s="75"/>
      <c r="C10" s="50">
        <f t="shared" si="0"/>
        <v>0</v>
      </c>
      <c r="D10" s="50"/>
      <c r="E10" s="50"/>
    </row>
    <row r="11" ht="33.15" customHeight="true" spans="1:5">
      <c r="A11" s="22"/>
      <c r="B11" s="75"/>
      <c r="C11" s="50">
        <f t="shared" si="0"/>
        <v>0</v>
      </c>
      <c r="D11" s="50"/>
      <c r="E11" s="50"/>
    </row>
    <row r="12" ht="33.15" customHeight="true" spans="1:5">
      <c r="A12" s="22"/>
      <c r="B12" s="75"/>
      <c r="C12" s="50">
        <f t="shared" si="0"/>
        <v>0</v>
      </c>
      <c r="D12" s="50"/>
      <c r="E12" s="50"/>
    </row>
    <row r="13" ht="33.15" customHeight="true" spans="1:5">
      <c r="A13" s="22"/>
      <c r="B13" s="75"/>
      <c r="C13" s="50">
        <f t="shared" si="0"/>
        <v>0</v>
      </c>
      <c r="D13" s="50"/>
      <c r="E13" s="50"/>
    </row>
    <row r="14" ht="33.15" customHeight="true" spans="1:5">
      <c r="A14" s="22"/>
      <c r="B14" s="75"/>
      <c r="C14" s="50">
        <f t="shared" si="0"/>
        <v>0</v>
      </c>
      <c r="D14" s="50"/>
      <c r="E14" s="50"/>
    </row>
    <row r="15" ht="33.15" customHeight="true" spans="1:5">
      <c r="A15" s="22"/>
      <c r="B15" s="75"/>
      <c r="C15" s="50">
        <f t="shared" si="0"/>
        <v>0</v>
      </c>
      <c r="D15" s="50"/>
      <c r="E15" s="50"/>
    </row>
    <row r="16" ht="33.15" customHeight="true" spans="1:5">
      <c r="A16" s="22"/>
      <c r="B16" s="75"/>
      <c r="C16" s="50">
        <f t="shared" si="0"/>
        <v>0</v>
      </c>
      <c r="D16" s="50"/>
      <c r="E16" s="50"/>
    </row>
    <row r="17" ht="33.15" customHeight="true" spans="1:5">
      <c r="A17" s="22"/>
      <c r="B17" s="75"/>
      <c r="C17" s="50">
        <f t="shared" si="0"/>
        <v>0</v>
      </c>
      <c r="D17" s="50"/>
      <c r="E17" s="50"/>
    </row>
    <row r="18" ht="33.15" customHeight="true" spans="1:5">
      <c r="A18" s="22"/>
      <c r="B18" s="60"/>
      <c r="C18" s="50">
        <f t="shared" si="0"/>
        <v>0</v>
      </c>
      <c r="D18" s="50"/>
      <c r="E18" s="50"/>
    </row>
    <row r="19" ht="33.15" customHeight="true" spans="1:5">
      <c r="A19" s="22"/>
      <c r="B19" s="60"/>
      <c r="C19" s="50">
        <f t="shared" si="0"/>
        <v>0</v>
      </c>
      <c r="D19" s="50"/>
      <c r="E19" s="50"/>
    </row>
    <row r="20" ht="33.15" customHeight="true" spans="1:5">
      <c r="A20" s="22"/>
      <c r="B20" s="60"/>
      <c r="C20" s="50">
        <f t="shared" si="0"/>
        <v>0</v>
      </c>
      <c r="D20" s="50"/>
      <c r="E20" s="50"/>
    </row>
    <row r="21" ht="33.15" customHeight="true" spans="1:5">
      <c r="A21" s="22"/>
      <c r="B21" s="60"/>
      <c r="C21" s="50">
        <f t="shared" si="0"/>
        <v>0</v>
      </c>
      <c r="D21" s="50"/>
      <c r="E21" s="50"/>
    </row>
    <row r="22" customHeight="true" spans="1:5">
      <c r="A22" s="51"/>
      <c r="B22" s="51"/>
      <c r="C22" s="51"/>
      <c r="D22" s="51"/>
      <c r="E22" s="51"/>
    </row>
    <row r="23" customHeight="true" spans="1:5">
      <c r="A23" s="51"/>
      <c r="B23" s="51"/>
      <c r="C23" s="51"/>
      <c r="D23" s="51"/>
      <c r="E23" s="51"/>
    </row>
    <row r="24" customHeight="true" spans="2:5">
      <c r="B24" s="51"/>
      <c r="C24" s="51"/>
      <c r="D24" s="51"/>
      <c r="E24" s="51"/>
    </row>
    <row r="25" customHeight="true" spans="2:5">
      <c r="B25" s="51"/>
      <c r="C25" s="51"/>
      <c r="D25" s="51"/>
      <c r="E25" s="51"/>
    </row>
    <row r="26" customHeight="true" spans="2:3">
      <c r="B26" s="51"/>
      <c r="C26" s="51"/>
    </row>
    <row r="27" customHeight="true" spans="2:3">
      <c r="B27" s="51"/>
      <c r="C27" s="51"/>
    </row>
    <row r="28" customHeight="true" spans="3:3">
      <c r="C28" s="51"/>
    </row>
    <row r="29" customHeight="true" spans="3:3">
      <c r="C29" s="51"/>
    </row>
  </sheetData>
  <mergeCells count="6">
    <mergeCell ref="A1:E1"/>
    <mergeCell ref="A2:B2"/>
    <mergeCell ref="A3:B3"/>
    <mergeCell ref="C3:C4"/>
    <mergeCell ref="D3:D4"/>
    <mergeCell ref="E3:E4"/>
  </mergeCells>
  <printOptions horizontalCentered="true"/>
  <pageMargins left="0.904166666666667" right="0.904166666666667" top="1.0625" bottom="0.94375" header="0.511805555555556" footer="0.511805555555556"/>
  <pageSetup paperSize="9" orientation="portrait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3"/>
  <sheetViews>
    <sheetView showGridLines="0" showZeros="0" tabSelected="1" topLeftCell="A6" workbookViewId="0">
      <selection activeCell="A8" sqref="A8"/>
    </sheetView>
  </sheetViews>
  <sheetFormatPr defaultColWidth="9.12222222222222" defaultRowHeight="12.75" customHeight="true"/>
  <cols>
    <col min="1" max="1" width="27.8777777777778" customWidth="true"/>
    <col min="2" max="2" width="12" customWidth="true"/>
    <col min="3" max="3" width="10.3777777777778" customWidth="true"/>
    <col min="4" max="6" width="10" customWidth="true"/>
    <col min="7" max="7" width="9.87777777777778" customWidth="true"/>
    <col min="8" max="8" width="10.1222222222222" customWidth="true"/>
  </cols>
  <sheetData>
    <row r="1" ht="36" customHeight="true" spans="1:8">
      <c r="A1" s="52" t="s">
        <v>310</v>
      </c>
      <c r="B1" s="52"/>
      <c r="C1" s="52"/>
      <c r="D1" s="52"/>
      <c r="E1" s="52"/>
      <c r="F1" s="52"/>
      <c r="G1" s="52"/>
      <c r="H1" s="52"/>
    </row>
    <row r="2" ht="24.75" customHeight="true" spans="1:8">
      <c r="A2" s="40" t="str">
        <f>(部门基本情况表!A2)</f>
        <v>编报单位：万荣县林业局</v>
      </c>
      <c r="B2" s="40"/>
      <c r="C2" s="53"/>
      <c r="D2" s="41"/>
      <c r="E2" s="41"/>
      <c r="F2" s="41"/>
      <c r="G2" s="41"/>
      <c r="H2" s="41" t="s">
        <v>26</v>
      </c>
    </row>
    <row r="3" ht="25.05" customHeight="true" spans="1:8">
      <c r="A3" s="42" t="s">
        <v>311</v>
      </c>
      <c r="B3" s="54" t="s">
        <v>312</v>
      </c>
      <c r="C3" s="55"/>
      <c r="D3" s="55"/>
      <c r="E3" s="55"/>
      <c r="F3" s="55"/>
      <c r="G3" s="55"/>
      <c r="H3" s="61" t="s">
        <v>313</v>
      </c>
    </row>
    <row r="4" ht="25.05" customHeight="true" spans="1:8">
      <c r="A4" s="56"/>
      <c r="B4" s="57" t="s">
        <v>314</v>
      </c>
      <c r="C4" s="58"/>
      <c r="D4" s="54" t="s">
        <v>107</v>
      </c>
      <c r="E4" s="58"/>
      <c r="F4" s="54" t="s">
        <v>108</v>
      </c>
      <c r="G4" s="55"/>
      <c r="H4" s="43"/>
    </row>
    <row r="5" ht="33.75" customHeight="true" spans="1:8">
      <c r="A5" s="59"/>
      <c r="B5" s="60" t="s">
        <v>24</v>
      </c>
      <c r="C5" s="60" t="s">
        <v>315</v>
      </c>
      <c r="D5" s="60" t="s">
        <v>316</v>
      </c>
      <c r="E5" s="60" t="s">
        <v>315</v>
      </c>
      <c r="F5" s="60" t="s">
        <v>316</v>
      </c>
      <c r="G5" s="70" t="s">
        <v>315</v>
      </c>
      <c r="H5" s="43"/>
    </row>
    <row r="6" ht="39" customHeight="true" spans="1:10">
      <c r="A6" s="61" t="s">
        <v>317</v>
      </c>
      <c r="B6" s="62">
        <f t="shared" ref="B6:G6" si="0">SUM(B7,B8,B11)</f>
        <v>0</v>
      </c>
      <c r="C6" s="62">
        <f t="shared" si="0"/>
        <v>0</v>
      </c>
      <c r="D6" s="62">
        <f t="shared" si="0"/>
        <v>0</v>
      </c>
      <c r="E6" s="62">
        <f t="shared" si="0"/>
        <v>0</v>
      </c>
      <c r="F6" s="62">
        <f t="shared" si="0"/>
        <v>0</v>
      </c>
      <c r="G6" s="62">
        <f t="shared" si="0"/>
        <v>0</v>
      </c>
      <c r="H6" s="46"/>
      <c r="I6" s="51"/>
      <c r="J6" s="51"/>
    </row>
    <row r="7" ht="39" customHeight="true" spans="1:12">
      <c r="A7" s="63" t="s">
        <v>318</v>
      </c>
      <c r="B7" s="62">
        <f t="shared" ref="B7:B11" si="1">SUM(D7+F7)</f>
        <v>0</v>
      </c>
      <c r="C7" s="62">
        <f t="shared" ref="C7:C11" si="2">SUM(E7+G7)</f>
        <v>0</v>
      </c>
      <c r="D7" s="50"/>
      <c r="E7" s="50"/>
      <c r="F7" s="50"/>
      <c r="G7" s="50"/>
      <c r="H7" s="46"/>
      <c r="K7" s="51"/>
      <c r="L7" s="51"/>
    </row>
    <row r="8" ht="39" customHeight="true" spans="1:11">
      <c r="A8" s="63" t="s">
        <v>319</v>
      </c>
      <c r="B8" s="62">
        <f t="shared" si="1"/>
        <v>0</v>
      </c>
      <c r="C8" s="62">
        <f t="shared" ref="C8:G8" si="3">SUM(C9:C10)</f>
        <v>0</v>
      </c>
      <c r="D8" s="62"/>
      <c r="E8" s="62">
        <f>SUM(E9:E10)</f>
        <v>0</v>
      </c>
      <c r="F8" s="62"/>
      <c r="G8" s="62">
        <f>SUM(G9:G10)</f>
        <v>0</v>
      </c>
      <c r="H8" s="46"/>
      <c r="I8" s="51"/>
      <c r="J8" s="51"/>
      <c r="K8" s="51"/>
    </row>
    <row r="9" ht="39" customHeight="true" spans="1:12">
      <c r="A9" s="64" t="s">
        <v>320</v>
      </c>
      <c r="B9" s="62">
        <f t="shared" si="1"/>
        <v>0</v>
      </c>
      <c r="C9" s="62">
        <f t="shared" ref="C9:C11" si="4">SUM(E9+G9)</f>
        <v>0</v>
      </c>
      <c r="D9" s="50"/>
      <c r="E9" s="50"/>
      <c r="F9" s="50"/>
      <c r="G9" s="50"/>
      <c r="H9" s="46"/>
      <c r="I9" s="51"/>
      <c r="J9" s="51"/>
      <c r="L9" s="51"/>
    </row>
    <row r="10" ht="39" customHeight="true" spans="1:12">
      <c r="A10" s="64" t="s">
        <v>321</v>
      </c>
      <c r="B10" s="62">
        <f t="shared" si="1"/>
        <v>0</v>
      </c>
      <c r="C10" s="62">
        <f t="shared" si="4"/>
        <v>0</v>
      </c>
      <c r="D10" s="50"/>
      <c r="E10" s="50">
        <f>SUM('一般公共预算财政拨款基本及项目经济分类总表（八）'!AO6)</f>
        <v>0</v>
      </c>
      <c r="F10" s="50"/>
      <c r="G10" s="50">
        <f>SUM('一般公共预算财政拨款基本及项目经济分类总表（八）'!AO5-'一般公共预算财政拨款基本及项目经济分类总表（八）'!AO6)</f>
        <v>0</v>
      </c>
      <c r="H10" s="46"/>
      <c r="I10" s="51"/>
      <c r="J10" s="51"/>
      <c r="K10" s="51"/>
      <c r="L10" s="51"/>
    </row>
    <row r="11" ht="39" customHeight="true" spans="1:12">
      <c r="A11" s="65" t="s">
        <v>189</v>
      </c>
      <c r="B11" s="62">
        <f t="shared" si="1"/>
        <v>0</v>
      </c>
      <c r="C11" s="62">
        <f t="shared" si="4"/>
        <v>0</v>
      </c>
      <c r="D11" s="50"/>
      <c r="E11" s="50">
        <f>SUM('一般公共预算财政拨款基本及项目经济分类总表（八）'!AN6)</f>
        <v>0</v>
      </c>
      <c r="F11" s="50"/>
      <c r="G11" s="50">
        <f>SUM('一般公共预算财政拨款基本及项目经济分类总表（八）'!AN5-'一般公共预算财政拨款基本及项目经济分类总表（八）'!AN6)</f>
        <v>0</v>
      </c>
      <c r="H11" s="46"/>
      <c r="I11" s="51"/>
      <c r="J11" s="51"/>
      <c r="K11" s="51"/>
      <c r="L11" s="51"/>
    </row>
    <row r="12" ht="285" customHeight="true" spans="1:10">
      <c r="A12" s="66" t="s">
        <v>322</v>
      </c>
      <c r="B12" s="67"/>
      <c r="C12" s="67"/>
      <c r="D12" s="67"/>
      <c r="E12" s="67"/>
      <c r="F12" s="67"/>
      <c r="G12" s="67"/>
      <c r="H12" s="71"/>
      <c r="I12" s="51"/>
      <c r="J12" s="51"/>
    </row>
    <row r="13" ht="32.25" customHeight="true" spans="1:11">
      <c r="A13" s="68" t="s">
        <v>323</v>
      </c>
      <c r="B13" s="69"/>
      <c r="C13" s="69"/>
      <c r="D13" s="69"/>
      <c r="E13" s="69"/>
      <c r="F13" s="69"/>
      <c r="G13" s="69"/>
      <c r="H13" s="69"/>
      <c r="K13" s="51"/>
    </row>
  </sheetData>
  <mergeCells count="10">
    <mergeCell ref="A1:H1"/>
    <mergeCell ref="A2:B2"/>
    <mergeCell ref="B3:G3"/>
    <mergeCell ref="B4:C4"/>
    <mergeCell ref="D4:E4"/>
    <mergeCell ref="F4:G4"/>
    <mergeCell ref="A12:H12"/>
    <mergeCell ref="A13:H13"/>
    <mergeCell ref="A3:A5"/>
    <mergeCell ref="H3:H5"/>
  </mergeCells>
  <printOptions horizontalCentered="true"/>
  <pageMargins left="0.904166666666667" right="0.904166666666667" top="1.02291666666667" bottom="0.94375" header="0.511805555555556" footer="0.511805555555556"/>
  <pageSetup paperSize="9" orientation="portrait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6"/>
  <sheetViews>
    <sheetView showGridLines="0" showZeros="0" workbookViewId="0">
      <selection activeCell="C7" sqref="C7"/>
    </sheetView>
  </sheetViews>
  <sheetFormatPr defaultColWidth="9.12222222222222" defaultRowHeight="12.75" customHeight="true" outlineLevelCol="2"/>
  <cols>
    <col min="1" max="1" width="33.8777777777778" customWidth="true"/>
    <col min="2" max="2" width="28.5" customWidth="true"/>
    <col min="3" max="3" width="38.1222222222222" customWidth="true"/>
  </cols>
  <sheetData>
    <row r="1" ht="34.95" customHeight="true" spans="1:3">
      <c r="A1" s="39" t="s">
        <v>324</v>
      </c>
      <c r="B1" s="39"/>
      <c r="C1" s="39"/>
    </row>
    <row r="2" ht="25.95" customHeight="true" spans="1:3">
      <c r="A2" s="40" t="str">
        <f>(部门基本情况表!A2)</f>
        <v>编报单位：万荣县林业局</v>
      </c>
      <c r="B2" s="40"/>
      <c r="C2" s="41" t="s">
        <v>26</v>
      </c>
    </row>
    <row r="3" ht="40.05" customHeight="true" spans="1:3">
      <c r="A3" s="42" t="s">
        <v>325</v>
      </c>
      <c r="B3" s="43" t="s">
        <v>128</v>
      </c>
      <c r="C3" s="43" t="s">
        <v>313</v>
      </c>
    </row>
    <row r="4" ht="33" customHeight="true" spans="1:3">
      <c r="A4" s="44" t="s">
        <v>125</v>
      </c>
      <c r="B4" s="45">
        <f>SUM(B5:B21)</f>
        <v>378643</v>
      </c>
      <c r="C4" s="46"/>
    </row>
    <row r="5" ht="33" customHeight="true" spans="1:3">
      <c r="A5" s="47" t="s">
        <v>326</v>
      </c>
      <c r="B5" s="45">
        <f>SUM('一般公共预算财政拨款基本支出经济分类表（七）'!D5)</f>
        <v>378643</v>
      </c>
      <c r="C5" s="48" t="s">
        <v>327</v>
      </c>
    </row>
    <row r="6" ht="33" customHeight="true" spans="1:3">
      <c r="A6" s="49"/>
      <c r="B6" s="50"/>
      <c r="C6" s="46"/>
    </row>
    <row r="7" ht="33" customHeight="true" spans="1:3">
      <c r="A7" s="49"/>
      <c r="B7" s="50"/>
      <c r="C7" s="46"/>
    </row>
    <row r="8" ht="33" customHeight="true" spans="1:3">
      <c r="A8" s="49"/>
      <c r="B8" s="50"/>
      <c r="C8" s="46"/>
    </row>
    <row r="9" ht="33" customHeight="true" spans="1:3">
      <c r="A9" s="49"/>
      <c r="B9" s="50"/>
      <c r="C9" s="46"/>
    </row>
    <row r="10" ht="33" customHeight="true" spans="1:3">
      <c r="A10" s="49"/>
      <c r="B10" s="50"/>
      <c r="C10" s="46"/>
    </row>
    <row r="11" ht="33" customHeight="true" spans="1:3">
      <c r="A11" s="49"/>
      <c r="B11" s="50"/>
      <c r="C11" s="46"/>
    </row>
    <row r="12" ht="33" customHeight="true" spans="1:3">
      <c r="A12" s="49"/>
      <c r="B12" s="50"/>
      <c r="C12" s="46"/>
    </row>
    <row r="13" ht="33" customHeight="true" spans="1:3">
      <c r="A13" s="49"/>
      <c r="B13" s="50"/>
      <c r="C13" s="46"/>
    </row>
    <row r="14" ht="33" customHeight="true" spans="1:3">
      <c r="A14" s="49"/>
      <c r="B14" s="50"/>
      <c r="C14" s="46"/>
    </row>
    <row r="15" ht="33" customHeight="true" spans="1:3">
      <c r="A15" s="44"/>
      <c r="B15" s="50"/>
      <c r="C15" s="46"/>
    </row>
    <row r="16" ht="33" customHeight="true" spans="1:3">
      <c r="A16" s="44"/>
      <c r="B16" s="50"/>
      <c r="C16" s="46"/>
    </row>
    <row r="17" ht="33" customHeight="true" spans="1:3">
      <c r="A17" s="44"/>
      <c r="B17" s="50"/>
      <c r="C17" s="46"/>
    </row>
    <row r="18" ht="33" customHeight="true" spans="1:3">
      <c r="A18" s="44"/>
      <c r="B18" s="50"/>
      <c r="C18" s="46"/>
    </row>
    <row r="19" ht="33" customHeight="true" spans="1:3">
      <c r="A19" s="44"/>
      <c r="B19" s="50"/>
      <c r="C19" s="46"/>
    </row>
    <row r="20" ht="33" customHeight="true" spans="1:3">
      <c r="A20" s="44"/>
      <c r="B20" s="50"/>
      <c r="C20" s="46"/>
    </row>
    <row r="21" ht="33" customHeight="true" spans="1:3">
      <c r="A21" s="44"/>
      <c r="B21" s="50"/>
      <c r="C21" s="46"/>
    </row>
    <row r="22" customHeight="true" spans="1:3">
      <c r="A22" s="51"/>
      <c r="B22" s="51"/>
      <c r="C22" s="51"/>
    </row>
    <row r="23" customHeight="true" spans="1:3">
      <c r="A23" s="51"/>
      <c r="B23" s="51"/>
      <c r="C23" s="51"/>
    </row>
    <row r="24" customHeight="true" spans="1:3">
      <c r="A24" s="51"/>
      <c r="B24" s="51"/>
      <c r="C24" s="51"/>
    </row>
    <row r="25" customHeight="true" spans="2:3">
      <c r="B25" s="51"/>
      <c r="C25" s="51"/>
    </row>
    <row r="26" customHeight="true" spans="2:3">
      <c r="B26" s="51"/>
      <c r="C26" s="51"/>
    </row>
  </sheetData>
  <mergeCells count="2">
    <mergeCell ref="A1:C1"/>
    <mergeCell ref="A2:B2"/>
  </mergeCells>
  <printOptions horizontalCentered="true"/>
  <pageMargins left="0.904166666666667" right="0.904166666666667" top="1.02291666666667" bottom="0.94375" header="0.511805555555556" footer="0.511805555555556"/>
  <pageSetup paperSize="9" orientation="portrait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3"/>
  </sheetPr>
  <dimension ref="A1:M14"/>
  <sheetViews>
    <sheetView workbookViewId="0">
      <selection activeCell="H11" sqref="H11"/>
    </sheetView>
  </sheetViews>
  <sheetFormatPr defaultColWidth="12" defaultRowHeight="22.5" customHeight="true"/>
  <cols>
    <col min="1" max="1" width="5.5" style="3" customWidth="true"/>
    <col min="2" max="2" width="19.1222222222222" style="2" customWidth="true"/>
    <col min="3" max="3" width="13.6222222222222" style="2" customWidth="true"/>
    <col min="4" max="4" width="6" style="2" customWidth="true"/>
    <col min="5" max="5" width="7.62222222222222" style="2" customWidth="true"/>
    <col min="6" max="6" width="34.6222222222222" style="2" customWidth="true"/>
    <col min="7" max="7" width="13.3777777777778" style="3" customWidth="true"/>
    <col min="8" max="8" width="12.1222222222222" style="2" customWidth="true"/>
    <col min="9" max="9" width="11.8777777777778" style="2" customWidth="true"/>
    <col min="10" max="11" width="12.1222222222222" style="2" customWidth="true"/>
    <col min="12" max="12" width="11" style="4" customWidth="true"/>
    <col min="13" max="13" width="10.8777777777778" style="2" customWidth="true"/>
    <col min="14" max="16384" width="12" style="3"/>
  </cols>
  <sheetData>
    <row r="1" ht="33" customHeight="true" spans="1:13">
      <c r="A1" s="5" t="s">
        <v>328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ht="25.05" customHeight="true" spans="1:13">
      <c r="A2" s="6" t="str">
        <f>(部门基本情况表!A2)</f>
        <v>编报单位：万荣县林业局</v>
      </c>
      <c r="B2" s="6"/>
      <c r="C2" s="6"/>
      <c r="D2" s="6"/>
      <c r="E2" s="6"/>
      <c r="F2" s="6"/>
      <c r="G2" s="17"/>
      <c r="H2" s="17"/>
      <c r="I2" s="17"/>
      <c r="J2" s="17"/>
      <c r="K2" s="17"/>
      <c r="L2" s="30" t="s">
        <v>329</v>
      </c>
      <c r="M2" s="30"/>
    </row>
    <row r="3" s="1" customFormat="true" ht="27" customHeight="true" spans="1:13">
      <c r="A3" s="7" t="s">
        <v>330</v>
      </c>
      <c r="B3" s="8" t="s">
        <v>331</v>
      </c>
      <c r="C3" s="8" t="s">
        <v>332</v>
      </c>
      <c r="D3" s="8" t="s">
        <v>333</v>
      </c>
      <c r="E3" s="8" t="s">
        <v>334</v>
      </c>
      <c r="F3" s="8" t="s">
        <v>335</v>
      </c>
      <c r="G3" s="18" t="s">
        <v>336</v>
      </c>
      <c r="H3" s="19"/>
      <c r="I3" s="19"/>
      <c r="J3" s="19"/>
      <c r="K3" s="19"/>
      <c r="L3" s="31"/>
      <c r="M3" s="8" t="s">
        <v>304</v>
      </c>
    </row>
    <row r="4" s="1" customFormat="true" ht="27" customHeight="true" spans="1:13">
      <c r="A4" s="9"/>
      <c r="B4" s="10"/>
      <c r="C4" s="11"/>
      <c r="D4" s="10"/>
      <c r="E4" s="10"/>
      <c r="F4" s="20"/>
      <c r="G4" s="21" t="s">
        <v>337</v>
      </c>
      <c r="H4" s="22" t="s">
        <v>338</v>
      </c>
      <c r="I4" s="22" t="s">
        <v>339</v>
      </c>
      <c r="J4" s="22" t="s">
        <v>340</v>
      </c>
      <c r="K4" s="22" t="s">
        <v>341</v>
      </c>
      <c r="L4" s="32" t="s">
        <v>342</v>
      </c>
      <c r="M4" s="10"/>
    </row>
    <row r="5" s="2" customFormat="true" ht="40.05" customHeight="true" spans="1:13">
      <c r="A5" s="12">
        <v>1</v>
      </c>
      <c r="B5" s="13" t="s">
        <v>343</v>
      </c>
      <c r="C5" s="13" t="s">
        <v>344</v>
      </c>
      <c r="D5" s="13" t="s">
        <v>345</v>
      </c>
      <c r="E5" s="13">
        <v>5</v>
      </c>
      <c r="F5" s="13" t="s">
        <v>346</v>
      </c>
      <c r="G5" s="23">
        <f t="shared" ref="G5:G8" si="0">SUM(H5:L5)</f>
        <v>1.9</v>
      </c>
      <c r="H5" s="23">
        <v>1.9</v>
      </c>
      <c r="I5" s="33"/>
      <c r="J5" s="34"/>
      <c r="K5" s="34"/>
      <c r="L5" s="34"/>
      <c r="M5" s="37"/>
    </row>
    <row r="6" s="2" customFormat="true" ht="40.05" customHeight="true" spans="1:13">
      <c r="A6" s="13">
        <v>2</v>
      </c>
      <c r="B6" s="13" t="s">
        <v>347</v>
      </c>
      <c r="C6" s="13" t="s">
        <v>348</v>
      </c>
      <c r="D6" s="13" t="s">
        <v>345</v>
      </c>
      <c r="E6" s="13">
        <v>5</v>
      </c>
      <c r="F6" s="13" t="s">
        <v>349</v>
      </c>
      <c r="G6" s="23">
        <f t="shared" si="0"/>
        <v>6.4</v>
      </c>
      <c r="H6" s="24">
        <v>6.4</v>
      </c>
      <c r="I6" s="35"/>
      <c r="J6" s="36"/>
      <c r="K6" s="36"/>
      <c r="L6" s="36"/>
      <c r="M6" s="14"/>
    </row>
    <row r="7" s="2" customFormat="true" ht="40.05" customHeight="true" spans="1:13">
      <c r="A7" s="12">
        <v>3</v>
      </c>
      <c r="B7" s="13" t="s">
        <v>350</v>
      </c>
      <c r="C7" s="13" t="s">
        <v>351</v>
      </c>
      <c r="D7" s="13" t="s">
        <v>352</v>
      </c>
      <c r="E7" s="13">
        <v>7</v>
      </c>
      <c r="F7" s="13" t="s">
        <v>353</v>
      </c>
      <c r="G7" s="23">
        <f t="shared" si="0"/>
        <v>2.1</v>
      </c>
      <c r="H7" s="24">
        <v>2.1</v>
      </c>
      <c r="I7" s="33"/>
      <c r="J7" s="34"/>
      <c r="K7" s="34"/>
      <c r="L7" s="34"/>
      <c r="M7" s="37"/>
    </row>
    <row r="8" s="2" customFormat="true" ht="40.05" customHeight="true" spans="1:13">
      <c r="A8" s="12"/>
      <c r="B8" s="13"/>
      <c r="C8" s="13"/>
      <c r="D8" s="13"/>
      <c r="E8" s="13"/>
      <c r="F8" s="13"/>
      <c r="G8" s="23"/>
      <c r="H8" s="24"/>
      <c r="I8" s="33"/>
      <c r="J8" s="34"/>
      <c r="K8" s="34"/>
      <c r="L8" s="34"/>
      <c r="M8" s="37"/>
    </row>
    <row r="9" s="2" customFormat="true" ht="40.05" customHeight="true" spans="1:13">
      <c r="A9" s="14"/>
      <c r="B9" s="14"/>
      <c r="C9" s="14"/>
      <c r="D9" s="14"/>
      <c r="E9" s="14"/>
      <c r="F9" s="14"/>
      <c r="G9" s="25"/>
      <c r="H9" s="25"/>
      <c r="I9" s="36"/>
      <c r="J9" s="36"/>
      <c r="K9" s="36"/>
      <c r="L9" s="36"/>
      <c r="M9" s="14"/>
    </row>
    <row r="10" s="2" customFormat="true" ht="40.05" customHeight="true" spans="1:13">
      <c r="A10" s="14"/>
      <c r="B10" s="14"/>
      <c r="C10" s="14"/>
      <c r="D10" s="14"/>
      <c r="E10" s="14"/>
      <c r="F10" s="14"/>
      <c r="G10" s="25"/>
      <c r="H10" s="25"/>
      <c r="I10" s="36"/>
      <c r="J10" s="36"/>
      <c r="K10" s="36"/>
      <c r="L10" s="36"/>
      <c r="M10" s="14"/>
    </row>
    <row r="11" s="2" customFormat="true" ht="40.05" customHeight="true" spans="1:13">
      <c r="A11" s="7"/>
      <c r="B11" s="7"/>
      <c r="C11" s="7"/>
      <c r="D11" s="7"/>
      <c r="E11" s="7"/>
      <c r="F11" s="8"/>
      <c r="G11" s="26">
        <f>SUM(H11:L11)</f>
        <v>0</v>
      </c>
      <c r="H11" s="26"/>
      <c r="I11" s="26"/>
      <c r="J11" s="26"/>
      <c r="K11" s="26"/>
      <c r="L11" s="26"/>
      <c r="M11" s="7"/>
    </row>
    <row r="12" s="2" customFormat="true" ht="40.05" customHeight="true" spans="1:13">
      <c r="A12" s="7"/>
      <c r="B12" s="7"/>
      <c r="C12" s="7"/>
      <c r="D12" s="7"/>
      <c r="E12" s="7"/>
      <c r="F12" s="8"/>
      <c r="G12" s="26">
        <f>SUM(H12:L12)</f>
        <v>0</v>
      </c>
      <c r="H12" s="26"/>
      <c r="I12" s="26"/>
      <c r="J12" s="26"/>
      <c r="K12" s="26"/>
      <c r="L12" s="26"/>
      <c r="M12" s="7"/>
    </row>
    <row r="13" s="2" customFormat="true" ht="40.05" customHeight="true" spans="1:13">
      <c r="A13" s="7"/>
      <c r="B13" s="7"/>
      <c r="C13" s="7"/>
      <c r="D13" s="7"/>
      <c r="E13" s="7"/>
      <c r="F13" s="8"/>
      <c r="G13" s="26"/>
      <c r="H13" s="26"/>
      <c r="I13" s="26"/>
      <c r="J13" s="26"/>
      <c r="K13" s="26"/>
      <c r="L13" s="26"/>
      <c r="M13" s="7"/>
    </row>
    <row r="14" s="2" customFormat="true" ht="40.05" customHeight="true" spans="1:13">
      <c r="A14" s="15" t="s">
        <v>354</v>
      </c>
      <c r="B14" s="16"/>
      <c r="C14" s="16"/>
      <c r="D14" s="16"/>
      <c r="E14" s="16"/>
      <c r="F14" s="27"/>
      <c r="G14" s="28">
        <f t="shared" ref="G14:L14" si="1">SUM(G5:G13)</f>
        <v>10.4</v>
      </c>
      <c r="H14" s="29">
        <f t="shared" si="1"/>
        <v>10.4</v>
      </c>
      <c r="I14" s="29">
        <f t="shared" si="1"/>
        <v>0</v>
      </c>
      <c r="J14" s="29">
        <f t="shared" si="1"/>
        <v>0</v>
      </c>
      <c r="K14" s="29">
        <f t="shared" si="1"/>
        <v>0</v>
      </c>
      <c r="L14" s="29">
        <f t="shared" si="1"/>
        <v>0</v>
      </c>
      <c r="M14" s="38"/>
    </row>
  </sheetData>
  <mergeCells count="12">
    <mergeCell ref="A1:M1"/>
    <mergeCell ref="A2:F2"/>
    <mergeCell ref="L2:M2"/>
    <mergeCell ref="G3:L3"/>
    <mergeCell ref="A14:F14"/>
    <mergeCell ref="A3:A4"/>
    <mergeCell ref="B3:B4"/>
    <mergeCell ref="C3:C4"/>
    <mergeCell ref="D3:D4"/>
    <mergeCell ref="E3:E4"/>
    <mergeCell ref="F3:F4"/>
    <mergeCell ref="M3:M4"/>
  </mergeCells>
  <conditionalFormatting sqref="G7:L7 G11:L14">
    <cfRule type="cellIs" dxfId="0" priority="1" stopIfTrue="1" operator="equal">
      <formula>0</formula>
    </cfRule>
  </conditionalFormatting>
  <printOptions horizontalCentered="true" verticalCentered="true"/>
  <pageMargins left="0.94375" right="1.02291666666667" top="0.904166666666667" bottom="0.904166666666667" header="0.313888888888889" footer="0.313888888888889"/>
  <pageSetup paperSize="9" scale="90" orientation="landscape" horizont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3"/>
  </sheetPr>
  <dimension ref="A1:I35"/>
  <sheetViews>
    <sheetView showGridLines="0" showZeros="0" topLeftCell="A12" workbookViewId="0">
      <selection activeCell="D25" sqref="D25"/>
    </sheetView>
  </sheetViews>
  <sheetFormatPr defaultColWidth="9.12222222222222" defaultRowHeight="12.75" customHeight="true"/>
  <cols>
    <col min="1" max="1" width="37.5" customWidth="true"/>
    <col min="2" max="2" width="15.3777777777778" customWidth="true"/>
    <col min="3" max="3" width="31.3777777777778" customWidth="true"/>
    <col min="4" max="4" width="16" customWidth="true"/>
  </cols>
  <sheetData>
    <row r="1" ht="30" customHeight="true" spans="1:4">
      <c r="A1" s="52" t="s">
        <v>25</v>
      </c>
      <c r="B1" s="52"/>
      <c r="C1" s="52"/>
      <c r="D1" s="52"/>
    </row>
    <row r="2" ht="22.05" customHeight="true" spans="1:4">
      <c r="A2" s="72" t="str">
        <f>(部门基本情况表!A2)</f>
        <v>编报单位：万荣县林业局</v>
      </c>
      <c r="B2" s="72"/>
      <c r="C2" s="185"/>
      <c r="D2" s="181" t="s">
        <v>26</v>
      </c>
    </row>
    <row r="3" ht="27" customHeight="true" spans="1:4">
      <c r="A3" s="158" t="s">
        <v>27</v>
      </c>
      <c r="B3" s="186"/>
      <c r="C3" s="187" t="s">
        <v>28</v>
      </c>
      <c r="D3" s="188"/>
    </row>
    <row r="4" ht="27" customHeight="true" spans="1:4">
      <c r="A4" s="54" t="s">
        <v>29</v>
      </c>
      <c r="B4" s="189" t="s">
        <v>30</v>
      </c>
      <c r="C4" s="190" t="s">
        <v>29</v>
      </c>
      <c r="D4" s="191" t="s">
        <v>30</v>
      </c>
    </row>
    <row r="5" ht="20.25" customHeight="true" spans="1:6">
      <c r="A5" s="192" t="s">
        <v>31</v>
      </c>
      <c r="B5" s="165">
        <f>SUM(B6:B7)</f>
        <v>67280580</v>
      </c>
      <c r="C5" s="164" t="s">
        <v>32</v>
      </c>
      <c r="D5" s="163"/>
      <c r="E5" s="197"/>
      <c r="F5" s="51"/>
    </row>
    <row r="6" ht="20.25" customHeight="true" spans="1:7">
      <c r="A6" s="193" t="s">
        <v>33</v>
      </c>
      <c r="B6" s="175">
        <f>SUM('部门预算收入总表（二）'!D5)</f>
        <v>67280580</v>
      </c>
      <c r="C6" s="164" t="s">
        <v>34</v>
      </c>
      <c r="D6" s="163">
        <v>0</v>
      </c>
      <c r="F6" s="51"/>
      <c r="G6" s="51"/>
    </row>
    <row r="7" ht="20.25" customHeight="true" spans="1:6">
      <c r="A7" s="162" t="s">
        <v>35</v>
      </c>
      <c r="B7" s="175">
        <f>SUM('部门预算收入总表（二）'!E5)</f>
        <v>0</v>
      </c>
      <c r="C7" s="164" t="s">
        <v>36</v>
      </c>
      <c r="D7" s="163">
        <v>0</v>
      </c>
      <c r="E7" s="51"/>
      <c r="F7" s="51"/>
    </row>
    <row r="8" ht="20.25" customHeight="true" spans="1:6">
      <c r="A8" s="193" t="s">
        <v>37</v>
      </c>
      <c r="B8" s="175">
        <f>SUM('部门预算收入总表（二）'!F5)</f>
        <v>0</v>
      </c>
      <c r="C8" s="164" t="s">
        <v>38</v>
      </c>
      <c r="D8" s="163">
        <v>0</v>
      </c>
      <c r="E8" s="51"/>
      <c r="F8" s="51"/>
    </row>
    <row r="9" ht="20.25" customHeight="true" spans="1:7">
      <c r="A9" s="193" t="s">
        <v>39</v>
      </c>
      <c r="B9" s="194"/>
      <c r="C9" s="164" t="s">
        <v>40</v>
      </c>
      <c r="D9" s="163"/>
      <c r="E9" s="51"/>
      <c r="F9" s="51"/>
      <c r="G9" s="51"/>
    </row>
    <row r="10" ht="20.25" customHeight="true" spans="1:7">
      <c r="A10" s="193" t="s">
        <v>41</v>
      </c>
      <c r="B10" s="194">
        <f>SUM('部门预算收入总表（二）'!G5)</f>
        <v>0</v>
      </c>
      <c r="C10" s="164" t="s">
        <v>42</v>
      </c>
      <c r="D10" s="163">
        <v>0</v>
      </c>
      <c r="E10" s="197"/>
      <c r="F10" s="51"/>
      <c r="G10" s="51"/>
    </row>
    <row r="11" ht="20.25" customHeight="true" spans="1:7">
      <c r="A11" s="82"/>
      <c r="B11" s="169"/>
      <c r="C11" s="48" t="s">
        <v>43</v>
      </c>
      <c r="D11" s="163"/>
      <c r="E11" s="51"/>
      <c r="F11" s="51"/>
      <c r="G11" s="51"/>
    </row>
    <row r="12" ht="20.25" customHeight="true" spans="1:6">
      <c r="A12" s="82"/>
      <c r="B12" s="169"/>
      <c r="C12" s="164" t="s">
        <v>44</v>
      </c>
      <c r="D12" s="174">
        <v>824502</v>
      </c>
      <c r="E12" s="51"/>
      <c r="F12" s="51"/>
    </row>
    <row r="13" ht="20.25" customHeight="true" spans="1:7">
      <c r="A13" s="82"/>
      <c r="B13" s="169"/>
      <c r="C13" s="164" t="s">
        <v>45</v>
      </c>
      <c r="D13" s="165"/>
      <c r="E13" s="51"/>
      <c r="F13" s="51"/>
      <c r="G13" s="51"/>
    </row>
    <row r="14" ht="20.25" customHeight="true" spans="1:6">
      <c r="A14" s="82"/>
      <c r="B14" s="169"/>
      <c r="C14" s="48" t="s">
        <v>46</v>
      </c>
      <c r="D14" s="165">
        <v>212957</v>
      </c>
      <c r="E14" s="51"/>
      <c r="F14" s="51"/>
    </row>
    <row r="15" ht="20.25" customHeight="true" spans="1:7">
      <c r="A15" s="82"/>
      <c r="B15" s="169"/>
      <c r="C15" s="164" t="s">
        <v>47</v>
      </c>
      <c r="D15" s="165"/>
      <c r="E15" s="51"/>
      <c r="F15" s="51"/>
      <c r="G15" s="51"/>
    </row>
    <row r="16" ht="20.25" customHeight="true" spans="1:6">
      <c r="A16" s="82"/>
      <c r="B16" s="169"/>
      <c r="C16" s="164" t="s">
        <v>48</v>
      </c>
      <c r="D16" s="165"/>
      <c r="E16" s="51"/>
      <c r="F16" s="51"/>
    </row>
    <row r="17" ht="20.25" customHeight="true" spans="1:5">
      <c r="A17" s="82"/>
      <c r="B17" s="169"/>
      <c r="C17" s="164" t="s">
        <v>49</v>
      </c>
      <c r="D17" s="165">
        <v>65737334</v>
      </c>
      <c r="E17" s="51"/>
    </row>
    <row r="18" ht="20.25" customHeight="true" spans="1:8">
      <c r="A18" s="82"/>
      <c r="B18" s="169"/>
      <c r="C18" s="164" t="s">
        <v>50</v>
      </c>
      <c r="D18" s="165"/>
      <c r="E18" s="51"/>
      <c r="F18" s="51"/>
      <c r="G18" s="51"/>
      <c r="H18" s="51"/>
    </row>
    <row r="19" ht="20.25" customHeight="true" spans="1:8">
      <c r="A19" s="82"/>
      <c r="B19" s="169"/>
      <c r="C19" s="164" t="s">
        <v>51</v>
      </c>
      <c r="D19" s="165"/>
      <c r="E19" s="51"/>
      <c r="F19" s="51"/>
      <c r="G19" s="51"/>
      <c r="H19" s="51"/>
    </row>
    <row r="20" ht="20.25" customHeight="true" spans="1:6">
      <c r="A20" s="82"/>
      <c r="B20" s="169"/>
      <c r="C20" s="164" t="s">
        <v>52</v>
      </c>
      <c r="D20" s="165"/>
      <c r="E20" s="51"/>
      <c r="F20" s="51"/>
    </row>
    <row r="21" ht="20.25" customHeight="true" spans="1:4">
      <c r="A21" s="82"/>
      <c r="B21" s="169"/>
      <c r="C21" s="164" t="s">
        <v>53</v>
      </c>
      <c r="D21" s="165"/>
    </row>
    <row r="22" ht="20.25" customHeight="true" spans="1:5">
      <c r="A22" s="82"/>
      <c r="B22" s="169"/>
      <c r="C22" s="164" t="s">
        <v>54</v>
      </c>
      <c r="D22" s="165"/>
      <c r="E22" s="51"/>
    </row>
    <row r="23" ht="20.25" customHeight="true" spans="1:6">
      <c r="A23" s="82"/>
      <c r="B23" s="169"/>
      <c r="C23" s="48" t="s">
        <v>55</v>
      </c>
      <c r="D23" s="165"/>
      <c r="E23" s="51"/>
      <c r="F23" s="51"/>
    </row>
    <row r="24" ht="20.25" customHeight="true" spans="1:7">
      <c r="A24" s="82"/>
      <c r="B24" s="169"/>
      <c r="C24" s="164" t="s">
        <v>56</v>
      </c>
      <c r="D24" s="165">
        <v>375787</v>
      </c>
      <c r="E24" s="51"/>
      <c r="F24" s="51"/>
      <c r="G24" s="51"/>
    </row>
    <row r="25" ht="20.25" customHeight="true" spans="1:7">
      <c r="A25" s="82"/>
      <c r="B25" s="169"/>
      <c r="C25" s="164" t="s">
        <v>57</v>
      </c>
      <c r="D25" s="165"/>
      <c r="E25" s="51"/>
      <c r="F25" s="51"/>
      <c r="G25" s="51"/>
    </row>
    <row r="26" ht="20.25" customHeight="true" spans="1:7">
      <c r="A26" s="82"/>
      <c r="B26" s="169"/>
      <c r="C26" s="170" t="s">
        <v>58</v>
      </c>
      <c r="D26" s="165"/>
      <c r="E26" s="51"/>
      <c r="F26" s="51"/>
      <c r="G26" s="51"/>
    </row>
    <row r="27" ht="20.25" customHeight="true" spans="1:7">
      <c r="A27" s="82"/>
      <c r="B27" s="169"/>
      <c r="C27" s="164" t="s">
        <v>59</v>
      </c>
      <c r="D27" s="165"/>
      <c r="E27" s="51"/>
      <c r="F27" s="51"/>
      <c r="G27" s="51"/>
    </row>
    <row r="28" ht="20.25" customHeight="true" spans="1:7">
      <c r="A28" s="82"/>
      <c r="B28" s="168"/>
      <c r="C28" s="164" t="s">
        <v>60</v>
      </c>
      <c r="D28" s="165">
        <v>0</v>
      </c>
      <c r="E28" s="51"/>
      <c r="F28" s="51"/>
      <c r="G28" s="51"/>
    </row>
    <row r="29" ht="20.25" customHeight="true" spans="1:6">
      <c r="A29" s="82"/>
      <c r="B29" s="169"/>
      <c r="C29" s="164" t="s">
        <v>61</v>
      </c>
      <c r="D29" s="165">
        <v>0</v>
      </c>
      <c r="E29" s="51"/>
      <c r="F29" s="51"/>
    </row>
    <row r="30" ht="20.25" customHeight="true" spans="1:8">
      <c r="A30" s="82"/>
      <c r="B30" s="169"/>
      <c r="C30" s="164" t="s">
        <v>62</v>
      </c>
      <c r="D30" s="165">
        <v>0</v>
      </c>
      <c r="E30" s="51"/>
      <c r="F30" s="51"/>
      <c r="G30" s="51"/>
      <c r="H30" s="51"/>
    </row>
    <row r="31" ht="20.25" customHeight="true" spans="1:9">
      <c r="A31" s="82"/>
      <c r="B31" s="169"/>
      <c r="C31" s="170" t="s">
        <v>63</v>
      </c>
      <c r="D31" s="165">
        <v>130000</v>
      </c>
      <c r="E31" s="51"/>
      <c r="F31" s="51"/>
      <c r="G31" s="51"/>
      <c r="H31" s="51"/>
      <c r="I31" s="51"/>
    </row>
    <row r="32" ht="20.25" customHeight="true" spans="1:7">
      <c r="A32" s="82"/>
      <c r="B32" s="195"/>
      <c r="C32" s="170" t="s">
        <v>64</v>
      </c>
      <c r="D32" s="165">
        <v>0</v>
      </c>
      <c r="E32" s="51"/>
      <c r="F32" s="51"/>
      <c r="G32" s="51"/>
    </row>
    <row r="33" ht="20.25" customHeight="true" spans="1:5">
      <c r="A33" s="21" t="s">
        <v>65</v>
      </c>
      <c r="B33" s="196">
        <f>SUM(B5+B8+B9+B10)</f>
        <v>67280580</v>
      </c>
      <c r="C33" s="43" t="s">
        <v>66</v>
      </c>
      <c r="D33" s="175">
        <f>SUM(D5:D32)</f>
        <v>67280580</v>
      </c>
      <c r="E33" s="51"/>
    </row>
    <row r="34" customHeight="true" spans="2:3">
      <c r="B34" s="51"/>
      <c r="C34" s="51"/>
    </row>
    <row r="35" customHeight="true" spans="2:2">
      <c r="B35" s="51"/>
    </row>
  </sheetData>
  <mergeCells count="2">
    <mergeCell ref="A1:D1"/>
    <mergeCell ref="A2:B2"/>
  </mergeCells>
  <printOptions horizontalCentered="true" verticalCentered="true"/>
  <pageMargins left="0.904166666666667" right="0.904166666666667" top="1.02291666666667" bottom="0.94375" header="0.275" footer="0.393055555555556"/>
  <pageSetup paperSize="9" orientation="portrait" horizontalDpi="6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5"/>
  <sheetViews>
    <sheetView showGridLines="0" showZeros="0" topLeftCell="A12" workbookViewId="0">
      <selection activeCell="E19" sqref="E19"/>
    </sheetView>
  </sheetViews>
  <sheetFormatPr defaultColWidth="9.12222222222222" defaultRowHeight="12.75" customHeight="true" outlineLevelCol="6"/>
  <cols>
    <col min="1" max="1" width="12.3777777777778" customWidth="true"/>
    <col min="2" max="2" width="17.3777777777778" customWidth="true"/>
    <col min="3" max="3" width="16.3777777777778" customWidth="true"/>
    <col min="4" max="5" width="14.5" customWidth="true"/>
    <col min="6" max="6" width="12.5" customWidth="true"/>
    <col min="7" max="7" width="12.6222222222222" customWidth="true"/>
  </cols>
  <sheetData>
    <row r="1" ht="34.95" customHeight="true" spans="1:7">
      <c r="A1" s="52" t="s">
        <v>67</v>
      </c>
      <c r="B1" s="52"/>
      <c r="C1" s="52"/>
      <c r="D1" s="52"/>
      <c r="E1" s="52"/>
      <c r="F1" s="52"/>
      <c r="G1" s="52"/>
    </row>
    <row r="2" ht="25.05" customHeight="true" spans="1:7">
      <c r="A2" s="72" t="str">
        <f>(部门基本情况表!A2)</f>
        <v>编报单位：万荣县林业局</v>
      </c>
      <c r="B2" s="72"/>
      <c r="C2" s="72"/>
      <c r="D2" s="72"/>
      <c r="E2" s="72"/>
      <c r="G2" s="181" t="s">
        <v>26</v>
      </c>
    </row>
    <row r="3" ht="33" customHeight="true" spans="1:7">
      <c r="A3" s="57" t="s">
        <v>68</v>
      </c>
      <c r="B3" s="58"/>
      <c r="C3" s="74" t="s">
        <v>69</v>
      </c>
      <c r="D3" s="49" t="s">
        <v>70</v>
      </c>
      <c r="E3" s="182"/>
      <c r="F3" s="74" t="s">
        <v>71</v>
      </c>
      <c r="G3" s="183" t="s">
        <v>72</v>
      </c>
    </row>
    <row r="4" ht="33" customHeight="true" spans="1:7">
      <c r="A4" s="43" t="s">
        <v>73</v>
      </c>
      <c r="B4" s="43" t="s">
        <v>74</v>
      </c>
      <c r="C4" s="74"/>
      <c r="D4" s="180" t="s">
        <v>75</v>
      </c>
      <c r="E4" s="84" t="s">
        <v>76</v>
      </c>
      <c r="F4" s="74"/>
      <c r="G4" s="85"/>
    </row>
    <row r="5" ht="33" customHeight="true" spans="1:7">
      <c r="A5" s="157"/>
      <c r="B5" s="156" t="s">
        <v>24</v>
      </c>
      <c r="C5" s="165">
        <f>SUM(D5:G5)</f>
        <v>67280580</v>
      </c>
      <c r="D5" s="165">
        <f>SUM('财政拨款预算收支总表（四）'!B7)</f>
        <v>67280580</v>
      </c>
      <c r="E5" s="165">
        <f>SUM('财政拨款预算收支总表（四）'!B8)</f>
        <v>0</v>
      </c>
      <c r="F5" s="165">
        <f>SUM('政府性基金预算收入表（九）'!C5)</f>
        <v>0</v>
      </c>
      <c r="G5" s="165">
        <f>SUM(G13:G21)</f>
        <v>0</v>
      </c>
    </row>
    <row r="6" ht="33.15" customHeight="true" spans="1:7">
      <c r="A6" s="179" t="s">
        <v>77</v>
      </c>
      <c r="B6" s="179" t="s">
        <v>78</v>
      </c>
      <c r="C6" s="165">
        <v>802246</v>
      </c>
      <c r="D6" s="165">
        <v>802246</v>
      </c>
      <c r="E6" s="165"/>
      <c r="F6" s="165"/>
      <c r="G6" s="184"/>
    </row>
    <row r="7" ht="33.15" customHeight="true" spans="1:7">
      <c r="A7" s="179" t="s">
        <v>79</v>
      </c>
      <c r="B7" s="179" t="s">
        <v>80</v>
      </c>
      <c r="C7" s="165">
        <v>3292588</v>
      </c>
      <c r="D7" s="165">
        <v>3292588</v>
      </c>
      <c r="E7" s="165"/>
      <c r="F7" s="165"/>
      <c r="G7" s="165"/>
    </row>
    <row r="8" ht="33.15" customHeight="true" spans="1:7">
      <c r="A8" s="179" t="s">
        <v>81</v>
      </c>
      <c r="B8" s="179" t="s">
        <v>82</v>
      </c>
      <c r="C8" s="165">
        <v>524203</v>
      </c>
      <c r="D8" s="165">
        <v>524203</v>
      </c>
      <c r="E8" s="165"/>
      <c r="F8" s="165"/>
      <c r="G8" s="165"/>
    </row>
    <row r="9" ht="33.15" customHeight="true" spans="1:7">
      <c r="A9" s="179" t="s">
        <v>83</v>
      </c>
      <c r="B9" s="179" t="s">
        <v>84</v>
      </c>
      <c r="C9" s="165">
        <v>158000</v>
      </c>
      <c r="D9" s="165">
        <v>158000</v>
      </c>
      <c r="E9" s="165"/>
      <c r="F9" s="165"/>
      <c r="G9" s="165"/>
    </row>
    <row r="10" ht="33.15" customHeight="true" spans="1:7">
      <c r="A10" s="179" t="s">
        <v>85</v>
      </c>
      <c r="B10" s="179" t="s">
        <v>86</v>
      </c>
      <c r="C10" s="165">
        <v>22299</v>
      </c>
      <c r="D10" s="165">
        <v>22299</v>
      </c>
      <c r="E10" s="165"/>
      <c r="F10" s="165"/>
      <c r="G10" s="165"/>
    </row>
    <row r="11" ht="33.15" customHeight="true" spans="1:7">
      <c r="A11" s="179" t="s">
        <v>87</v>
      </c>
      <c r="B11" s="179" t="s">
        <v>88</v>
      </c>
      <c r="C11" s="165">
        <v>38395</v>
      </c>
      <c r="D11" s="165">
        <v>38395</v>
      </c>
      <c r="E11" s="165"/>
      <c r="F11" s="165"/>
      <c r="G11" s="165"/>
    </row>
    <row r="12" ht="33.15" customHeight="true" spans="1:7">
      <c r="A12" s="179" t="s">
        <v>89</v>
      </c>
      <c r="B12" s="179" t="s">
        <v>90</v>
      </c>
      <c r="C12" s="165">
        <v>174562</v>
      </c>
      <c r="D12" s="165">
        <v>174562</v>
      </c>
      <c r="E12" s="165"/>
      <c r="F12" s="165"/>
      <c r="G12" s="165"/>
    </row>
    <row r="13" ht="33.15" customHeight="true" spans="1:7">
      <c r="A13" s="179" t="s">
        <v>91</v>
      </c>
      <c r="B13" s="179" t="s">
        <v>92</v>
      </c>
      <c r="C13" s="165">
        <v>375787</v>
      </c>
      <c r="D13" s="165">
        <v>375787</v>
      </c>
      <c r="E13" s="165"/>
      <c r="F13" s="165"/>
      <c r="G13" s="165"/>
    </row>
    <row r="14" ht="33.15" customHeight="true" spans="1:7">
      <c r="A14" s="179">
        <v>2080899</v>
      </c>
      <c r="B14" s="179" t="s">
        <v>93</v>
      </c>
      <c r="C14" s="165">
        <f t="shared" ref="C12:C21" si="0">SUM(D14:G14)</f>
        <v>120000</v>
      </c>
      <c r="D14" s="165">
        <v>120000</v>
      </c>
      <c r="E14" s="165"/>
      <c r="F14" s="165"/>
      <c r="G14" s="165"/>
    </row>
    <row r="15" ht="33.15" customHeight="true" spans="1:7">
      <c r="A15" s="179" t="s">
        <v>94</v>
      </c>
      <c r="B15" s="179" t="s">
        <v>95</v>
      </c>
      <c r="C15" s="165">
        <f t="shared" si="0"/>
        <v>130000</v>
      </c>
      <c r="D15" s="165">
        <v>130000</v>
      </c>
      <c r="E15" s="165"/>
      <c r="F15" s="165"/>
      <c r="G15" s="165"/>
    </row>
    <row r="16" ht="33.15" customHeight="true" spans="1:7">
      <c r="A16" s="179" t="s">
        <v>96</v>
      </c>
      <c r="B16" s="179" t="s">
        <v>97</v>
      </c>
      <c r="C16" s="165">
        <f t="shared" si="0"/>
        <v>4455000</v>
      </c>
      <c r="D16" s="165">
        <v>4455000</v>
      </c>
      <c r="E16" s="165"/>
      <c r="F16" s="165"/>
      <c r="G16" s="165"/>
    </row>
    <row r="17" ht="33.15" customHeight="true" spans="1:7">
      <c r="A17" s="179" t="s">
        <v>98</v>
      </c>
      <c r="B17" s="179" t="s">
        <v>99</v>
      </c>
      <c r="C17" s="165">
        <f t="shared" si="0"/>
        <v>350000</v>
      </c>
      <c r="D17" s="165">
        <v>350000</v>
      </c>
      <c r="E17" s="165"/>
      <c r="F17" s="165"/>
      <c r="G17" s="165"/>
    </row>
    <row r="18" ht="33.15" customHeight="true" spans="1:7">
      <c r="A18" s="74" t="s">
        <v>100</v>
      </c>
      <c r="B18" s="179" t="s">
        <v>101</v>
      </c>
      <c r="C18" s="165">
        <f t="shared" si="0"/>
        <v>56707500</v>
      </c>
      <c r="D18" s="165">
        <v>56707500</v>
      </c>
      <c r="E18" s="165"/>
      <c r="F18" s="165"/>
      <c r="G18" s="165"/>
    </row>
    <row r="19" ht="33.15" customHeight="true" spans="1:7">
      <c r="A19" s="74" t="s">
        <v>102</v>
      </c>
      <c r="B19" s="179" t="s">
        <v>103</v>
      </c>
      <c r="C19" s="165">
        <f t="shared" si="0"/>
        <v>130000</v>
      </c>
      <c r="D19" s="165">
        <v>130000</v>
      </c>
      <c r="E19" s="165"/>
      <c r="F19" s="165"/>
      <c r="G19" s="165"/>
    </row>
    <row r="20" ht="33.15" customHeight="true" spans="1:7">
      <c r="A20" s="74"/>
      <c r="B20" s="74"/>
      <c r="C20" s="165"/>
      <c r="D20" s="165"/>
      <c r="E20" s="165"/>
      <c r="F20" s="165"/>
      <c r="G20" s="165"/>
    </row>
    <row r="21" ht="33.15" customHeight="true" spans="1:7">
      <c r="A21" s="74"/>
      <c r="B21" s="74"/>
      <c r="C21" s="165">
        <f>SUM(D21:G21)</f>
        <v>0</v>
      </c>
      <c r="D21" s="165"/>
      <c r="E21" s="165"/>
      <c r="F21" s="165"/>
      <c r="G21" s="165"/>
    </row>
    <row r="22" customHeight="true" spans="2:6">
      <c r="B22" s="51"/>
      <c r="C22" s="51"/>
      <c r="F22" s="51"/>
    </row>
    <row r="23" customHeight="true" spans="2:6">
      <c r="B23" s="51"/>
      <c r="C23" s="51"/>
      <c r="F23" s="51"/>
    </row>
    <row r="24" customHeight="true" spans="3:5">
      <c r="C24" s="51"/>
      <c r="D24" s="51"/>
      <c r="E24" s="51"/>
    </row>
    <row r="25" customHeight="true" spans="3:5">
      <c r="C25" s="51"/>
      <c r="D25" s="51"/>
      <c r="E25" s="51"/>
    </row>
  </sheetData>
  <mergeCells count="7">
    <mergeCell ref="A1:G1"/>
    <mergeCell ref="A2:E2"/>
    <mergeCell ref="A3:B3"/>
    <mergeCell ref="D3:E3"/>
    <mergeCell ref="C3:C4"/>
    <mergeCell ref="F3:F4"/>
    <mergeCell ref="G3:G4"/>
  </mergeCells>
  <printOptions horizontalCentered="true" verticalCentered="true"/>
  <pageMargins left="0.904166666666667" right="0.904166666666667" top="1.02291666666667" bottom="0.94375" header="0.511805555555556" footer="0.511805555555556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6"/>
  <sheetViews>
    <sheetView showGridLines="0" showZeros="0" topLeftCell="A13" workbookViewId="0">
      <selection activeCell="A18" sqref="A18:B18"/>
    </sheetView>
  </sheetViews>
  <sheetFormatPr defaultColWidth="9.12222222222222" defaultRowHeight="12.75" customHeight="true" outlineLevelCol="5"/>
  <cols>
    <col min="1" max="1" width="9.87777777777778" customWidth="true"/>
    <col min="2" max="2" width="19.3333333333333" customWidth="true"/>
    <col min="3" max="3" width="27.6666666666667" customWidth="true"/>
    <col min="4" max="4" width="15" customWidth="true"/>
    <col min="5" max="5" width="14.3333333333333" customWidth="true"/>
    <col min="6" max="6" width="14.5" customWidth="true"/>
  </cols>
  <sheetData>
    <row r="1" ht="34.95" customHeight="true" spans="1:6">
      <c r="A1" s="52" t="s">
        <v>104</v>
      </c>
      <c r="B1" s="52"/>
      <c r="C1" s="52"/>
      <c r="D1" s="52"/>
      <c r="E1" s="52"/>
      <c r="F1" s="52"/>
    </row>
    <row r="2" ht="25.05" customHeight="true" spans="1:6">
      <c r="A2" s="72" t="str">
        <f>(部门基本情况表!A2)</f>
        <v>编报单位：万荣县林业局</v>
      </c>
      <c r="B2" s="72"/>
      <c r="C2" s="72"/>
      <c r="D2" s="72"/>
      <c r="F2" s="41" t="s">
        <v>26</v>
      </c>
    </row>
    <row r="3" ht="34.05" customHeight="true" spans="1:6">
      <c r="A3" s="57" t="s">
        <v>105</v>
      </c>
      <c r="B3" s="55"/>
      <c r="C3" s="58"/>
      <c r="D3" s="49" t="s">
        <v>106</v>
      </c>
      <c r="E3" s="49" t="s">
        <v>107</v>
      </c>
      <c r="F3" s="74" t="s">
        <v>108</v>
      </c>
    </row>
    <row r="4" ht="34.05" customHeight="true" spans="1:6">
      <c r="A4" s="42" t="s">
        <v>73</v>
      </c>
      <c r="B4" s="42" t="s">
        <v>74</v>
      </c>
      <c r="C4" s="43" t="s">
        <v>109</v>
      </c>
      <c r="D4" s="176"/>
      <c r="E4" s="176"/>
      <c r="F4" s="161"/>
    </row>
    <row r="5" ht="33.15" customHeight="true" spans="1:6">
      <c r="A5" s="177"/>
      <c r="B5" s="44"/>
      <c r="C5" s="178" t="s">
        <v>24</v>
      </c>
      <c r="D5" s="173">
        <f>SUM(E5:F5)</f>
        <v>67280580</v>
      </c>
      <c r="E5" s="173">
        <f>SUM(E6:E24)</f>
        <v>5388080</v>
      </c>
      <c r="F5" s="165">
        <f>SUM(F6:F56)</f>
        <v>61892500</v>
      </c>
    </row>
    <row r="6" ht="33.15" customHeight="true" spans="1:6">
      <c r="A6" s="179" t="str">
        <f>'一般公共预算财政拨款基本及项目经济分类总表（八）'!A6</f>
        <v>2130201</v>
      </c>
      <c r="B6" s="179" t="str">
        <f>'一般公共预算财政拨款基本及项目经济分类总表（八）'!B6</f>
        <v>行政运行</v>
      </c>
      <c r="C6" s="179" t="str">
        <f>'一般公共预算财政拨款基本及项目经济分类总表（八）'!C6</f>
        <v>林业局基本支出</v>
      </c>
      <c r="D6" s="173">
        <f>SUM(E6:F6)</f>
        <v>802246</v>
      </c>
      <c r="E6" s="173">
        <f>SUM('一般公共预算财政拨款基本及项目经济分类总表（八）'!E6)</f>
        <v>802246</v>
      </c>
      <c r="F6" s="165"/>
    </row>
    <row r="7" ht="33.15" customHeight="true" spans="1:6">
      <c r="A7" s="179" t="str">
        <f>'一般公共预算财政拨款基本及项目经济分类总表（八）'!A7</f>
        <v>2130204</v>
      </c>
      <c r="B7" s="179" t="str">
        <f>'一般公共预算财政拨款基本及项目经济分类总表（八）'!B7</f>
        <v>事业机构</v>
      </c>
      <c r="C7" s="179" t="str">
        <f>'一般公共预算财政拨款基本及项目经济分类总表（八）'!C7</f>
        <v>林草中心基本支出</v>
      </c>
      <c r="D7" s="173">
        <f t="shared" ref="D7:D17" si="0">SUM(E7:F7)</f>
        <v>3292588</v>
      </c>
      <c r="E7" s="173">
        <f>SUM('一般公共预算财政拨款基本及项目经济分类总表（八）'!E7)</f>
        <v>3292588</v>
      </c>
      <c r="F7" s="165"/>
    </row>
    <row r="8" ht="33.15" customHeight="true" spans="1:6">
      <c r="A8" s="179" t="str">
        <f>'一般公共预算财政拨款基本及项目经济分类总表（八）'!A8</f>
        <v>2080505</v>
      </c>
      <c r="B8" s="179" t="str">
        <f>'一般公共预算财政拨款基本及项目经济分类总表（八）'!B8</f>
        <v>机关事业单位基本养老保险缴费支出</v>
      </c>
      <c r="C8" s="179" t="str">
        <f>'一般公共预算财政拨款基本及项目经济分类总表（八）'!C8</f>
        <v>机关事业单位基本养老       保险缴费</v>
      </c>
      <c r="D8" s="173">
        <f t="shared" si="0"/>
        <v>524203</v>
      </c>
      <c r="E8" s="173">
        <f>SUM('一般公共预算财政拨款基本及项目经济分类总表（八）'!E8)</f>
        <v>524203</v>
      </c>
      <c r="F8" s="165"/>
    </row>
    <row r="9" ht="33.15" customHeight="true" spans="1:6">
      <c r="A9" s="179" t="str">
        <f>'一般公共预算财政拨款基本及项目经济分类总表（八）'!A9</f>
        <v>2080506</v>
      </c>
      <c r="B9" s="179" t="str">
        <f>'一般公共预算财政拨款基本及项目经济分类总表（八）'!B9</f>
        <v>机关事业单位职业年金缴费支出</v>
      </c>
      <c r="C9" s="179" t="str">
        <f>'一般公共预算财政拨款基本及项目经济分类总表（八）'!C9</f>
        <v>职业年金缴费</v>
      </c>
      <c r="D9" s="173">
        <f t="shared" si="0"/>
        <v>158000</v>
      </c>
      <c r="E9" s="173">
        <f>SUM('一般公共预算财政拨款基本及项目经济分类总表（八）'!E9)</f>
        <v>158000</v>
      </c>
      <c r="F9" s="165"/>
    </row>
    <row r="10" ht="33.15" customHeight="true" spans="1:6">
      <c r="A10" s="179" t="str">
        <f>'一般公共预算财政拨款基本及项目经济分类总表（八）'!A10</f>
        <v>2089999</v>
      </c>
      <c r="B10" s="179" t="str">
        <f>'一般公共预算财政拨款基本及项目经济分类总表（八）'!B10</f>
        <v>其他社会保障和就业支出</v>
      </c>
      <c r="C10" s="179" t="str">
        <f>'一般公共预算财政拨款基本及项目经济分类总表（八）'!C10</f>
        <v>失业、工伤保险缴费</v>
      </c>
      <c r="D10" s="173">
        <f t="shared" si="0"/>
        <v>22299</v>
      </c>
      <c r="E10" s="173">
        <f>SUM('一般公共预算财政拨款基本及项目经济分类总表（八）'!E10)</f>
        <v>22299</v>
      </c>
      <c r="F10" s="165"/>
    </row>
    <row r="11" ht="33.15" customHeight="true" spans="1:6">
      <c r="A11" s="179" t="str">
        <f>'一般公共预算财政拨款基本及项目经济分类总表（八）'!A11</f>
        <v>2101101</v>
      </c>
      <c r="B11" s="179" t="str">
        <f>'一般公共预算财政拨款基本及项目经济分类总表（八）'!B11</f>
        <v>行政单位医疗</v>
      </c>
      <c r="C11" s="179" t="str">
        <f>'一般公共预算财政拨款基本及项目经济分类总表（八）'!C11</f>
        <v>职工基本医疗保险缴费</v>
      </c>
      <c r="D11" s="173">
        <f t="shared" si="0"/>
        <v>38395</v>
      </c>
      <c r="E11" s="173">
        <f>SUM('一般公共预算财政拨款基本及项目经济分类总表（八）'!E11)</f>
        <v>38395</v>
      </c>
      <c r="F11" s="165"/>
    </row>
    <row r="12" ht="33.15" customHeight="true" spans="1:6">
      <c r="A12" s="179" t="str">
        <f>'一般公共预算财政拨款基本及项目经济分类总表（八）'!A12</f>
        <v>2101102</v>
      </c>
      <c r="B12" s="179" t="str">
        <f>'一般公共预算财政拨款基本及项目经济分类总表（八）'!B12</f>
        <v>事业单位医疗</v>
      </c>
      <c r="C12" s="179" t="str">
        <f>'一般公共预算财政拨款基本及项目经济分类总表（八）'!C12</f>
        <v>职工基本医疗保险缴费</v>
      </c>
      <c r="D12" s="173">
        <f t="shared" si="0"/>
        <v>174562</v>
      </c>
      <c r="E12" s="173">
        <f>SUM('一般公共预算财政拨款基本及项目经济分类总表（八）'!E12)</f>
        <v>174562</v>
      </c>
      <c r="F12" s="165"/>
    </row>
    <row r="13" ht="33.15" customHeight="true" spans="1:6">
      <c r="A13" s="179" t="str">
        <f>'一般公共预算财政拨款基本及项目经济分类总表（八）'!A13</f>
        <v>2210201</v>
      </c>
      <c r="B13" s="179" t="str">
        <f>'一般公共预算财政拨款基本及项目经济分类总表（八）'!B13</f>
        <v>住房公积金</v>
      </c>
      <c r="C13" s="179" t="str">
        <f>'一般公共预算财政拨款基本及项目经济分类总表（八）'!C13</f>
        <v>住房公积金</v>
      </c>
      <c r="D13" s="173">
        <f t="shared" si="0"/>
        <v>375787</v>
      </c>
      <c r="E13" s="173">
        <f>SUM('一般公共预算财政拨款基本及项目经济分类总表（八）'!E13)</f>
        <v>375787</v>
      </c>
      <c r="F13" s="165"/>
    </row>
    <row r="14" ht="33.15" customHeight="true" spans="1:6">
      <c r="A14" s="179">
        <f>'一般公共预算财政拨款基本及项目经济分类总表（八）'!A14</f>
        <v>2080899</v>
      </c>
      <c r="B14" s="179" t="str">
        <f>'一般公共预算财政拨款基本及项目经济分类总表（八）'!B14</f>
        <v>其他优抚支出</v>
      </c>
      <c r="C14" s="179" t="str">
        <f>'一般公共预算财政拨款基本及项目经济分类总表（八）'!C14</f>
        <v>遗属人员补助金</v>
      </c>
      <c r="D14" s="173">
        <f t="shared" si="0"/>
        <v>120000</v>
      </c>
      <c r="E14" s="173"/>
      <c r="F14" s="165">
        <f>SUM('一般公共预算财政拨款基本及项目经济分类总表（八）'!F14)</f>
        <v>120000</v>
      </c>
    </row>
    <row r="15" ht="33.15" customHeight="true" spans="1:6">
      <c r="A15" s="179" t="str">
        <f>'一般公共预算财政拨款基本及项目经济分类总表（八）'!A15</f>
        <v>2130202</v>
      </c>
      <c r="B15" s="179" t="str">
        <f>'一般公共预算财政拨款基本及项目经济分类总表（八）'!B15</f>
        <v>一般行政管理事务</v>
      </c>
      <c r="C15" s="179" t="str">
        <f>'一般公共预算财政拨款基本及项目经济分类总表（八）'!C15</f>
        <v>林业管理事务</v>
      </c>
      <c r="D15" s="173">
        <f t="shared" si="0"/>
        <v>130000</v>
      </c>
      <c r="E15" s="173"/>
      <c r="F15" s="165">
        <f>SUM('一般公共预算财政拨款基本及项目经济分类总表（八）'!F15)</f>
        <v>130000</v>
      </c>
    </row>
    <row r="16" ht="33.15" customHeight="true" spans="1:6">
      <c r="A16" s="179" t="str">
        <f>'一般公共预算财政拨款基本及项目经济分类总表（八）'!A16</f>
        <v>2130213</v>
      </c>
      <c r="B16" s="179" t="str">
        <f>'一般公共预算财政拨款基本及项目经济分类总表（八）'!B16</f>
        <v>执法与监督</v>
      </c>
      <c r="C16" s="179" t="str">
        <f>'一般公共预算财政拨款基本及项目经济分类总表（八）'!C16</f>
        <v>森林防火专项支出</v>
      </c>
      <c r="D16" s="173">
        <f t="shared" si="0"/>
        <v>700000</v>
      </c>
      <c r="E16" s="173"/>
      <c r="F16" s="165">
        <f>SUM('一般公共预算财政拨款基本及项目经济分类总表（八）'!F16)</f>
        <v>700000</v>
      </c>
    </row>
    <row r="17" ht="33.15" customHeight="true" spans="1:6">
      <c r="A17" s="179" t="str">
        <f>'一般公共预算财政拨款基本及项目经济分类总表（八）'!A17</f>
        <v>2130213</v>
      </c>
      <c r="B17" s="179" t="str">
        <f>'一般公共预算财政拨款基本及项目经济分类总表（八）'!B17</f>
        <v>执法与监督</v>
      </c>
      <c r="C17" s="179" t="str">
        <f>'一般公共预算财政拨款基本及项目经济分类总表（八）'!C17</f>
        <v>森林防火视频监控系统建设项目</v>
      </c>
      <c r="D17" s="173">
        <f t="shared" si="0"/>
        <v>3755000</v>
      </c>
      <c r="E17" s="173"/>
      <c r="F17" s="165">
        <f>SUM('一般公共预算财政拨款基本及项目经济分类总表（八）'!F17)</f>
        <v>3755000</v>
      </c>
    </row>
    <row r="18" ht="33.15" customHeight="true" spans="1:6">
      <c r="A18" s="179" t="str">
        <f>'一般公共预算财政拨款基本及项目经济分类总表（八）'!A18</f>
        <v>2320399</v>
      </c>
      <c r="B18" s="179" t="str">
        <f>'一般公共预算财政拨款基本及项目经济分类总表（八）'!B18</f>
        <v>地方政府其他一般债务付息支出</v>
      </c>
      <c r="C18" s="179" t="str">
        <f>'一般公共预算财政拨款基本及项目经济分类总表（八）'!C18</f>
        <v>偿还林业五期项目付息</v>
      </c>
      <c r="D18" s="173">
        <f t="shared" ref="D18:D24" si="1">SUM(E18:F18)</f>
        <v>130000</v>
      </c>
      <c r="E18" s="173"/>
      <c r="F18" s="165">
        <f>SUM('一般公共预算财政拨款基本及项目经济分类总表（八）'!F18)</f>
        <v>130000</v>
      </c>
    </row>
    <row r="19" ht="33.15" customHeight="true" spans="1:6">
      <c r="A19" s="179" t="str">
        <f>'一般公共预算财政拨款基本及项目经济分类总表（八）'!A19</f>
        <v>2130299</v>
      </c>
      <c r="B19" s="179" t="str">
        <f>'一般公共预算财政拨款基本及项目经济分类总表（八）'!B19</f>
        <v>其他林业和草原支出</v>
      </c>
      <c r="C19" s="179" t="str">
        <f>'一般公共预算财政拨款基本及项目经济分类总表（八）'!C19</f>
        <v>偿还林业五期项目还本</v>
      </c>
      <c r="D19" s="173">
        <f t="shared" si="1"/>
        <v>220000</v>
      </c>
      <c r="E19" s="173"/>
      <c r="F19" s="165">
        <f>SUM('一般公共预算财政拨款基本及项目经济分类总表（八）'!F19)</f>
        <v>220000</v>
      </c>
    </row>
    <row r="20" ht="33.15" customHeight="true" spans="1:6">
      <c r="A20" s="179" t="str">
        <f>'一般公共预算财政拨款基本及项目经济分类总表（八）'!A20</f>
        <v>2130299</v>
      </c>
      <c r="B20" s="179" t="str">
        <f>'一般公共预算财政拨款基本及项目经济分类总表（八）'!B20</f>
        <v>其他林业和草原支出</v>
      </c>
      <c r="C20" s="179" t="str">
        <f>'一般公共预算财政拨款基本及项目经济分类总表（八）'!C20</f>
        <v>通道绿化租地款</v>
      </c>
      <c r="D20" s="173">
        <f t="shared" si="1"/>
        <v>1610000</v>
      </c>
      <c r="E20" s="173"/>
      <c r="F20" s="165">
        <f>SUM('一般公共预算财政拨款基本及项目经济分类总表（八）'!F20)</f>
        <v>1610000</v>
      </c>
    </row>
    <row r="21" ht="33.15" customHeight="true" spans="1:6">
      <c r="A21" s="179" t="str">
        <f>'一般公共预算财政拨款基本及项目经济分类总表（八）'!A21</f>
        <v>2130299</v>
      </c>
      <c r="B21" s="179" t="str">
        <f>'一般公共预算财政拨款基本及项目经济分类总表（八）'!B21</f>
        <v>其他林业和草原支出</v>
      </c>
      <c r="C21" s="179" t="str">
        <f>'一般公共预算财政拨款基本及项目经济分类总表（八）'!C21</f>
        <v>森林保险保费县级配套</v>
      </c>
      <c r="D21" s="173">
        <f t="shared" si="1"/>
        <v>3100</v>
      </c>
      <c r="E21" s="173"/>
      <c r="F21" s="165">
        <f>SUM('一般公共预算财政拨款基本及项目经济分类总表（八）'!F21)</f>
        <v>3100</v>
      </c>
    </row>
    <row r="22" ht="32" customHeight="true" spans="1:6">
      <c r="A22" s="179" t="str">
        <f>'一般公共预算财政拨款基本及项目经济分类总表（八）'!A22</f>
        <v>2130299</v>
      </c>
      <c r="B22" s="179" t="str">
        <f>'一般公共预算财政拨款基本及项目经济分类总表（八）'!B22</f>
        <v>其他林业和草原支出</v>
      </c>
      <c r="C22" s="179" t="str">
        <f>'一般公共预算财政拨款基本及项目经济分类总表（八）'!C22</f>
        <v>2022年孤峰山林木灌溉工程项目</v>
      </c>
      <c r="D22" s="173">
        <f t="shared" si="1"/>
        <v>1362800</v>
      </c>
      <c r="E22" s="173"/>
      <c r="F22" s="165">
        <f>SUM('一般公共预算财政拨款基本及项目经济分类总表（八）'!F22)</f>
        <v>1362800</v>
      </c>
    </row>
    <row r="23" ht="32" customHeight="true" spans="1:6">
      <c r="A23" s="179" t="str">
        <f>'一般公共预算财政拨款基本及项目经济分类总表（八）'!A23</f>
        <v>2130299</v>
      </c>
      <c r="B23" s="179" t="str">
        <f>'一般公共预算财政拨款基本及项目经济分类总表（八）'!B23</f>
        <v>其他林业和草原支出</v>
      </c>
      <c r="C23" s="179" t="str">
        <f>'一般公共预算财政拨款基本及项目经济分类总表（八）'!C23</f>
        <v>2022年孤峰山封山育林工程项目</v>
      </c>
      <c r="D23" s="173">
        <f t="shared" si="1"/>
        <v>360300</v>
      </c>
      <c r="E23" s="173"/>
      <c r="F23" s="165">
        <f>SUM('一般公共预算财政拨款基本及项目经济分类总表（八）'!F23)</f>
        <v>360300</v>
      </c>
    </row>
    <row r="24" ht="32" customHeight="true" spans="1:6">
      <c r="A24" s="179" t="str">
        <f>'一般公共预算财政拨款基本及项目经济分类总表（八）'!A24</f>
        <v>2130299</v>
      </c>
      <c r="B24" s="179" t="str">
        <f>'一般公共预算财政拨款基本及项目经济分类总表（八）'!B24</f>
        <v>其他林业和草原支出</v>
      </c>
      <c r="C24" s="179" t="str">
        <f>'一般公共预算财政拨款基本及项目经济分类总表（八）'!C24</f>
        <v>2022年造林绿化空间评估项目</v>
      </c>
      <c r="D24" s="173">
        <f t="shared" si="1"/>
        <v>257800</v>
      </c>
      <c r="E24" s="173"/>
      <c r="F24" s="165">
        <f>SUM('一般公共预算财政拨款基本及项目经济分类总表（八）'!F24)</f>
        <v>257800</v>
      </c>
    </row>
    <row r="25" ht="32" customHeight="true" spans="1:6">
      <c r="A25" s="179" t="str">
        <f>'一般公共预算财政拨款基本及项目经济分类总表（八）'!A25</f>
        <v>2130299</v>
      </c>
      <c r="B25" s="179" t="str">
        <f>'一般公共预算财政拨款基本及项目经济分类总表（八）'!B25</f>
        <v>其他林业和草原支出</v>
      </c>
      <c r="C25" s="179" t="str">
        <f>'一般公共预算财政拨款基本及项目经济分类总表（八）'!C25</f>
        <v>2019年三北防护林项目</v>
      </c>
      <c r="D25" s="173">
        <f t="shared" ref="D25:D58" si="2">SUM(E25:F25)</f>
        <v>933800</v>
      </c>
      <c r="E25" s="173"/>
      <c r="F25" s="165">
        <f>SUM('一般公共预算财政拨款基本及项目经济分类总表（八）'!F25)</f>
        <v>933800</v>
      </c>
    </row>
    <row r="26" ht="32" customHeight="true" spans="1:6">
      <c r="A26" s="179" t="str">
        <f>'一般公共预算财政拨款基本及项目经济分类总表（八）'!A26</f>
        <v>2130299</v>
      </c>
      <c r="B26" s="179" t="str">
        <f>'一般公共预算财政拨款基本及项目经济分类总表（八）'!B26</f>
        <v>其他林业和草原支出</v>
      </c>
      <c r="C26" s="179" t="str">
        <f>'一般公共预算财政拨款基本及项目经济分类总表（八）'!C26</f>
        <v>2019年孤峰山彩叶树种造林工程项目</v>
      </c>
      <c r="D26" s="173">
        <f t="shared" si="2"/>
        <v>229000</v>
      </c>
      <c r="E26" s="173"/>
      <c r="F26" s="165">
        <f>SUM('一般公共预算财政拨款基本及项目经济分类总表（八）'!F26)</f>
        <v>229000</v>
      </c>
    </row>
    <row r="27" ht="32" customHeight="true" spans="1:6">
      <c r="A27" s="179" t="str">
        <f>'一般公共预算财政拨款基本及项目经济分类总表（八）'!A27</f>
        <v>2130299</v>
      </c>
      <c r="B27" s="179" t="str">
        <f>'一般公共预算财政拨款基本及项目经济分类总表（八）'!B27</f>
        <v>其他林业和草原支出</v>
      </c>
      <c r="C27" s="179" t="str">
        <f>'一般公共预算财政拨款基本及项目经济分类总表（八）'!C27</f>
        <v>2020年黄河流域荒坡沙地生态修复工程项目</v>
      </c>
      <c r="D27" s="173">
        <f t="shared" si="2"/>
        <v>1633000</v>
      </c>
      <c r="E27" s="173"/>
      <c r="F27" s="165">
        <f>SUM('一般公共预算财政拨款基本及项目经济分类总表（八）'!F27)</f>
        <v>1633000</v>
      </c>
    </row>
    <row r="28" ht="43.2" customHeight="true" spans="1:6">
      <c r="A28" s="179" t="str">
        <f>'一般公共预算财政拨款基本及项目经济分类总表（八）'!A28</f>
        <v>2130299</v>
      </c>
      <c r="B28" s="179" t="str">
        <f>'一般公共预算财政拨款基本及项目经济分类总表（八）'!B28</f>
        <v>其他林业和草原支出</v>
      </c>
      <c r="C28" s="179" t="str">
        <f>'一般公共预算财政拨款基本及项目经济分类总表（八）'!C28</f>
        <v>2020年后土祠后门通道及周边护坡打孔绿化工程项目</v>
      </c>
      <c r="D28" s="173">
        <f t="shared" si="2"/>
        <v>101000</v>
      </c>
      <c r="E28" s="173"/>
      <c r="F28" s="165">
        <f>SUM('一般公共预算财政拨款基本及项目经济分类总表（八）'!F28)</f>
        <v>101000</v>
      </c>
    </row>
    <row r="29" ht="33.15" customHeight="true" spans="1:6">
      <c r="A29" s="179" t="str">
        <f>'一般公共预算财政拨款基本及项目经济分类总表（八）'!A29</f>
        <v>2130299</v>
      </c>
      <c r="B29" s="179" t="str">
        <f>'一般公共预算财政拨款基本及项目经济分类总表（八）'!B29</f>
        <v>其他林业和草原支出</v>
      </c>
      <c r="C29" s="179" t="str">
        <f>'一般公共预算财政拨款基本及项目经济分类总表（八）'!C29</f>
        <v>2020年康庄、高速引线、李后路、运稷路、209国道、苹果主题公园、生态修复等9项工程绿化项目</v>
      </c>
      <c r="D29" s="173">
        <f t="shared" si="2"/>
        <v>3495300</v>
      </c>
      <c r="E29" s="173"/>
      <c r="F29" s="165">
        <f>SUM('一般公共预算财政拨款基本及项目经济分类总表（八）'!F29)</f>
        <v>3495300</v>
      </c>
    </row>
    <row r="30" ht="33.15" customHeight="true" spans="1:6">
      <c r="A30" s="179" t="str">
        <f>'一般公共预算财政拨款基本及项目经济分类总表（八）'!A30</f>
        <v>2130299</v>
      </c>
      <c r="B30" s="179" t="str">
        <f>'一般公共预算财政拨款基本及项目经济分类总表（八）'!B30</f>
        <v>其他林业和草原支出</v>
      </c>
      <c r="C30" s="179" t="str">
        <f>'一般公共预算财政拨款基本及项目经济分类总表（八）'!C30</f>
        <v>2020年沿黄旅游公路环保监测点周围绿化工程项目</v>
      </c>
      <c r="D30" s="173">
        <f t="shared" si="2"/>
        <v>197800</v>
      </c>
      <c r="E30" s="173"/>
      <c r="F30" s="165">
        <f>SUM('一般公共预算财政拨款基本及项目经济分类总表（八）'!F30)</f>
        <v>197800</v>
      </c>
    </row>
    <row r="31" ht="32" customHeight="true" spans="1:6">
      <c r="A31" s="179" t="str">
        <f>'一般公共预算财政拨款基本及项目经济分类总表（八）'!A31</f>
        <v>2130299</v>
      </c>
      <c r="B31" s="179" t="str">
        <f>'一般公共预算财政拨款基本及项目经济分类总表（八）'!B31</f>
        <v>其他林业和草原支出</v>
      </c>
      <c r="C31" s="179" t="str">
        <f>'一般公共预算财政拨款基本及项目经济分类总表（八）'!C31</f>
        <v>2020年湿地鸟类观测台建设工程项目</v>
      </c>
      <c r="D31" s="173">
        <f t="shared" si="2"/>
        <v>181100</v>
      </c>
      <c r="E31" s="173"/>
      <c r="F31" s="165">
        <f>SUM('一般公共预算财政拨款基本及项目经济分类总表（八）'!F31)</f>
        <v>181100</v>
      </c>
    </row>
    <row r="32" ht="33.15" customHeight="true" spans="1:6">
      <c r="A32" s="179" t="str">
        <f>'一般公共预算财政拨款基本及项目经济分类总表（八）'!A32</f>
        <v>2130299</v>
      </c>
      <c r="B32" s="179" t="str">
        <f>'一般公共预算财政拨款基本及项目经济分类总表（八）'!B32</f>
        <v>其他林业和草原支出</v>
      </c>
      <c r="C32" s="179" t="str">
        <f>'一般公共预算财政拨款基本及项目经济分类总表（八）'!C32</f>
        <v>2021年重点绿化工程</v>
      </c>
      <c r="D32" s="173">
        <f t="shared" si="2"/>
        <v>7138900</v>
      </c>
      <c r="E32" s="173"/>
      <c r="F32" s="165">
        <f>SUM('一般公共预算财政拨款基本及项目经济分类总表（八）'!F32)</f>
        <v>7138900</v>
      </c>
    </row>
    <row r="33" ht="33.15" customHeight="true" spans="1:6">
      <c r="A33" s="179" t="str">
        <f>'一般公共预算财政拨款基本及项目经济分类总表（八）'!A33</f>
        <v>2130299</v>
      </c>
      <c r="B33" s="179" t="str">
        <f>'一般公共预算财政拨款基本及项目经济分类总表（八）'!B33</f>
        <v>其他林业和草原支出</v>
      </c>
      <c r="C33" s="179" t="str">
        <f>'一般公共预算财政拨款基本及项目经济分类总表（八）'!C33</f>
        <v>2021年万荣县沿黄旅游路二期（第二、三部分）绿化工程项目</v>
      </c>
      <c r="D33" s="173">
        <f t="shared" si="2"/>
        <v>6050100</v>
      </c>
      <c r="E33" s="173"/>
      <c r="F33" s="165">
        <f>SUM('一般公共预算财政拨款基本及项目经济分类总表（八）'!F33)</f>
        <v>6050100</v>
      </c>
    </row>
    <row r="34" ht="33.15" customHeight="true" spans="1:6">
      <c r="A34" s="179" t="str">
        <f>'一般公共预算财政拨款基本及项目经济分类总表（八）'!A34</f>
        <v>2130299</v>
      </c>
      <c r="B34" s="179" t="str">
        <f>'一般公共预算财政拨款基本及项目经济分类总表（八）'!B34</f>
        <v>其他林业和草原支出</v>
      </c>
      <c r="C34" s="179" t="str">
        <f>'一般公共预算财政拨款基本及项目经济分类总表（八）'!C34</f>
        <v>2021年后土祠周边生态修复绿化工程项目</v>
      </c>
      <c r="D34" s="173">
        <f t="shared" si="2"/>
        <v>400200</v>
      </c>
      <c r="E34" s="173"/>
      <c r="F34" s="165">
        <f>SUM('一般公共预算财政拨款基本及项目经济分类总表（八）'!F34)</f>
        <v>400200</v>
      </c>
    </row>
    <row r="35" ht="33.15" customHeight="true" spans="1:6">
      <c r="A35" s="179" t="str">
        <f>'一般公共预算财政拨款基本及项目经济分类总表（八）'!A35</f>
        <v>2130299</v>
      </c>
      <c r="B35" s="179" t="str">
        <f>'一般公共预算财政拨款基本及项目经济分类总表（八）'!B35</f>
        <v>其他林业和草原支出</v>
      </c>
      <c r="C35" s="179" t="str">
        <f>'一般公共预算财政拨款基本及项目经济分类总表（八）'!C35</f>
        <v>2021年万荣县临猗交界处绿化工程项目</v>
      </c>
      <c r="D35" s="173">
        <f t="shared" si="2"/>
        <v>378900</v>
      </c>
      <c r="E35" s="173"/>
      <c r="F35" s="165">
        <f>SUM('一般公共预算财政拨款基本及项目经济分类总表（八）'!F35)</f>
        <v>378900</v>
      </c>
    </row>
    <row r="36" ht="33.15" customHeight="true" spans="1:6">
      <c r="A36" s="179" t="str">
        <f>'一般公共预算财政拨款基本及项目经济分类总表（八）'!A36</f>
        <v>2130299</v>
      </c>
      <c r="B36" s="179" t="str">
        <f>'一般公共预算财政拨款基本及项目经济分类总表（八）'!B36</f>
        <v>其他林业和草原支出</v>
      </c>
      <c r="C36" s="179" t="str">
        <f>'一般公共预算财政拨款基本及项目经济分类总表（八）'!C36</f>
        <v>2021年皇甫－袁家庄通道绿化工程项目</v>
      </c>
      <c r="D36" s="173">
        <f t="shared" si="2"/>
        <v>595700</v>
      </c>
      <c r="E36" s="173"/>
      <c r="F36" s="165">
        <f>SUM('一般公共预算财政拨款基本及项目经济分类总表（八）'!F36)</f>
        <v>595700</v>
      </c>
    </row>
    <row r="37" ht="33.15" customHeight="true" spans="1:6">
      <c r="A37" s="179" t="str">
        <f>'一般公共预算财政拨款基本及项目经济分类总表（八）'!A37</f>
        <v>2130299</v>
      </c>
      <c r="B37" s="179" t="str">
        <f>'一般公共预算财政拨款基本及项目经济分类总表（八）'!B37</f>
        <v>其他林业和草原支出</v>
      </c>
      <c r="C37" s="179" t="str">
        <f>'一般公共预算财政拨款基本及项目经济分类总表（八）'!C37</f>
        <v>2022年森林城市创建总体规划项目</v>
      </c>
      <c r="D37" s="173">
        <f t="shared" si="2"/>
        <v>327600</v>
      </c>
      <c r="E37" s="173"/>
      <c r="F37" s="165">
        <f>SUM('一般公共预算财政拨款基本及项目经济分类总表（八）'!F37)</f>
        <v>327600</v>
      </c>
    </row>
    <row r="38" ht="33.15" customHeight="true" spans="1:6">
      <c r="A38" s="179" t="str">
        <f>'一般公共预算财政拨款基本及项目经济分类总表（八）'!A38</f>
        <v>2130299</v>
      </c>
      <c r="B38" s="179" t="str">
        <f>'一般公共预算财政拨款基本及项目经济分类总表（八）'!B38</f>
        <v>其他林业和草原支出</v>
      </c>
      <c r="C38" s="179" t="str">
        <f>'一般公共预算财政拨款基本及项目经济分类总表（八）'!C38</f>
        <v>2022年裴运线南张至薛李段通道绿化工程项目</v>
      </c>
      <c r="D38" s="173">
        <f t="shared" si="2"/>
        <v>6020000</v>
      </c>
      <c r="E38" s="173"/>
      <c r="F38" s="165">
        <f>SUM('一般公共预算财政拨款基本及项目经济分类总表（八）'!F38)</f>
        <v>6020000</v>
      </c>
    </row>
    <row r="39" ht="33.15" customHeight="true" spans="1:6">
      <c r="A39" s="179" t="str">
        <f>'一般公共预算财政拨款基本及项目经济分类总表（八）'!A39</f>
        <v>2130299</v>
      </c>
      <c r="B39" s="179" t="str">
        <f>'一般公共预算财政拨款基本及项目经济分类总表（八）'!B39</f>
        <v>其他林业和草原支出</v>
      </c>
      <c r="C39" s="179" t="str">
        <f>'一般公共预算财政拨款基本及项目经济分类总表（八）'!C39</f>
        <v>2022年万荣县南外环道路绿化工程项目</v>
      </c>
      <c r="D39" s="173">
        <f t="shared" si="2"/>
        <v>5272800</v>
      </c>
      <c r="E39" s="173"/>
      <c r="F39" s="165">
        <f>SUM('一般公共预算财政拨款基本及项目经济分类总表（八）'!F39)</f>
        <v>5272800</v>
      </c>
    </row>
    <row r="40" ht="33.15" customHeight="true" spans="1:6">
      <c r="A40" s="179" t="str">
        <f>'一般公共预算财政拨款基本及项目经济分类总表（八）'!A40</f>
        <v>2130299</v>
      </c>
      <c r="B40" s="179" t="str">
        <f>'一般公共预算财政拨款基本及项目经济分类总表（八）'!B40</f>
        <v>其他林业和草原支出</v>
      </c>
      <c r="C40" s="179" t="str">
        <f>'一般公共预算财政拨款基本及项目经济分类总表（八）'!C40</f>
        <v>2022年北环街（华康北路-运稷路）绿化提升改造项目</v>
      </c>
      <c r="D40" s="173">
        <f t="shared" si="2"/>
        <v>4363200</v>
      </c>
      <c r="E40" s="173"/>
      <c r="F40" s="165">
        <f>SUM('一般公共预算财政拨款基本及项目经济分类总表（八）'!F40)</f>
        <v>4363200</v>
      </c>
    </row>
    <row r="41" ht="33.15" customHeight="true" spans="1:6">
      <c r="A41" s="179" t="str">
        <f>'一般公共预算财政拨款基本及项目经济分类总表（八）'!A41</f>
        <v>2130299</v>
      </c>
      <c r="B41" s="179" t="str">
        <f>'一般公共预算财政拨款基本及项目经济分类总表（八）'!B41</f>
        <v>其他林业和草原支出</v>
      </c>
      <c r="C41" s="179" t="str">
        <f>'一般公共预算财政拨款基本及项目经济分类总表（八）'!C41</f>
        <v>2022年沿黄旅游路第三部分建设工程（支线李家大院至羊道）绿化项目</v>
      </c>
      <c r="D41" s="173">
        <f t="shared" si="2"/>
        <v>840000</v>
      </c>
      <c r="E41" s="173"/>
      <c r="F41" s="165">
        <f>SUM('一般公共预算财政拨款基本及项目经济分类总表（八）'!F41)</f>
        <v>840000</v>
      </c>
    </row>
    <row r="42" ht="33.15" customHeight="true" spans="1:6">
      <c r="A42" s="179" t="str">
        <f>'一般公共预算财政拨款基本及项目经济分类总表（八）'!A42</f>
        <v>2130299</v>
      </c>
      <c r="B42" s="179" t="str">
        <f>'一般公共预算财政拨款基本及项目经济分类总表（八）'!B42</f>
        <v>其他林业和草原支出</v>
      </c>
      <c r="C42" s="179" t="str">
        <f>'一般公共预算财政拨款基本及项目经济分类总表（八）'!C42</f>
        <v>2022年万荣县李后路209国道至偏店提档升级绿化工程项目</v>
      </c>
      <c r="D42" s="173">
        <f t="shared" si="2"/>
        <v>153200</v>
      </c>
      <c r="E42" s="173"/>
      <c r="F42" s="165">
        <f>SUM('一般公共预算财政拨款基本及项目经济分类总表（八）'!F42)</f>
        <v>153200</v>
      </c>
    </row>
    <row r="43" ht="33.15" customHeight="true" spans="1:6">
      <c r="A43" s="179" t="str">
        <f>'一般公共预算财政拨款基本及项目经济分类总表（八）'!A43</f>
        <v>2130299</v>
      </c>
      <c r="B43" s="179" t="str">
        <f>'一般公共预算财政拨款基本及项目经济分类总表（八）'!B43</f>
        <v>其他林业和草原支出</v>
      </c>
      <c r="C43" s="179" t="str">
        <f>'一般公共预算财政拨款基本及项目经济分类总表（八）'!C43</f>
        <v>2022年沿黄旅游公路第三部分（李家大院至羊道）绿化工程（200m标准段）项目</v>
      </c>
      <c r="D43" s="173">
        <f t="shared" si="2"/>
        <v>61900</v>
      </c>
      <c r="E43" s="173"/>
      <c r="F43" s="165">
        <f>SUM('一般公共预算财政拨款基本及项目经济分类总表（八）'!F43)</f>
        <v>61900</v>
      </c>
    </row>
    <row r="44" ht="33.15" customHeight="true" spans="1:6">
      <c r="A44" s="179" t="str">
        <f>'一般公共预算财政拨款基本及项目经济分类总表（八）'!A44</f>
        <v>2130299</v>
      </c>
      <c r="B44" s="179" t="str">
        <f>'一般公共预算财政拨款基本及项目经济分类总表（八）'!B44</f>
        <v>其他林业和草原支出</v>
      </c>
      <c r="C44" s="179" t="str">
        <f>'一般公共预算财政拨款基本及项目经济分类总表（八）'!C44</f>
        <v>2022年万荣县闫景高速引线提档升级绿化工程项目</v>
      </c>
      <c r="D44" s="173">
        <f t="shared" si="2"/>
        <v>79600</v>
      </c>
      <c r="E44" s="173"/>
      <c r="F44" s="165">
        <f>SUM('一般公共预算财政拨款基本及项目经济分类总表（八）'!F44)</f>
        <v>79600</v>
      </c>
    </row>
    <row r="45" ht="33.15" customHeight="true" spans="1:6">
      <c r="A45" s="179" t="str">
        <f>'一般公共预算财政拨款基本及项目经济分类总表（八）'!A45</f>
        <v>2130299</v>
      </c>
      <c r="B45" s="179" t="str">
        <f>'一般公共预算财政拨款基本及项目经济分类总表（八）'!B45</f>
        <v>其他林业和草原支出</v>
      </c>
      <c r="C45" s="179" t="str">
        <f>'一般公共预算财政拨款基本及项目经济分类总表（八）'!C45</f>
        <v>2022年玉泉物流北路西路道路绿化工程项目</v>
      </c>
      <c r="D45" s="173">
        <f t="shared" si="2"/>
        <v>180000</v>
      </c>
      <c r="E45" s="173"/>
      <c r="F45" s="165">
        <f>SUM('一般公共预算财政拨款基本及项目经济分类总表（八）'!F45)</f>
        <v>180000</v>
      </c>
    </row>
    <row r="46" ht="33.15" customHeight="true" spans="1:6">
      <c r="A46" s="179" t="str">
        <f>'一般公共预算财政拨款基本及项目经济分类总表（八）'!A46</f>
        <v>2130299</v>
      </c>
      <c r="B46" s="179" t="str">
        <f>'一般公共预算财政拨款基本及项目经济分类总表（八）'!B46</f>
        <v>其他林业和草原支出</v>
      </c>
      <c r="C46" s="179" t="str">
        <f>'一般公共预算财政拨款基本及项目经济分类总表（八）'!C46</f>
        <v>2022年孤峰山主路彩叶树种工程项目</v>
      </c>
      <c r="D46" s="173">
        <f t="shared" si="2"/>
        <v>383000</v>
      </c>
      <c r="E46" s="173"/>
      <c r="F46" s="165">
        <f>SUM('一般公共预算财政拨款基本及项目经济分类总表（八）'!F46)</f>
        <v>383000</v>
      </c>
    </row>
    <row r="47" ht="33.15" customHeight="true" spans="1:6">
      <c r="A47" s="179" t="str">
        <f>'一般公共预算财政拨款基本及项目经济分类总表（八）'!A47</f>
        <v>2130299</v>
      </c>
      <c r="B47" s="179" t="str">
        <f>'一般公共预算财政拨款基本及项目经济分类总表（八）'!B47</f>
        <v>其他林业和草原支出</v>
      </c>
      <c r="C47" s="179" t="str">
        <f>'一般公共预算财政拨款基本及项目经济分类总表（八）'!C47</f>
        <v>2023年万荣县太贾-里望-通化苗木移植项目</v>
      </c>
      <c r="D47" s="173">
        <f t="shared" si="2"/>
        <v>1240900</v>
      </c>
      <c r="E47" s="173"/>
      <c r="F47" s="165">
        <f>SUM('一般公共预算财政拨款基本及项目经济分类总表（八）'!F47)</f>
        <v>1240900</v>
      </c>
    </row>
    <row r="48" ht="33.15" customHeight="true" spans="1:6">
      <c r="A48" s="179" t="str">
        <f>'一般公共预算财政拨款基本及项目经济分类总表（八）'!A48</f>
        <v>2130299</v>
      </c>
      <c r="B48" s="179" t="str">
        <f>'一般公共预算财政拨款基本及项目经济分类总表（八）'!B48</f>
        <v>其他林业和草原支出</v>
      </c>
      <c r="C48" s="179" t="str">
        <f>'一般公共预算财政拨款基本及项目经济分类总表（八）'!C48</f>
        <v>2023年高三线绿化提升项目</v>
      </c>
      <c r="D48" s="173">
        <f t="shared" si="2"/>
        <v>2915000</v>
      </c>
      <c r="E48" s="173"/>
      <c r="F48" s="165">
        <f>SUM('一般公共预算财政拨款基本及项目经济分类总表（八）'!F48)</f>
        <v>2915000</v>
      </c>
    </row>
    <row r="49" ht="33.15" customHeight="true" spans="1:6">
      <c r="A49" s="179" t="str">
        <f>'一般公共预算财政拨款基本及项目经济分类总表（八）'!A49</f>
        <v>2130299</v>
      </c>
      <c r="B49" s="179" t="str">
        <f>'一般公共预算财政拨款基本及项目经济分类总表（八）'!B49</f>
        <v>其他林业和草原支出</v>
      </c>
      <c r="C49" s="179" t="str">
        <f>'一般公共预算财政拨款基本及项目经济分类总表（八）'!C49</f>
        <v>2023年五坡路绿化提档升级</v>
      </c>
      <c r="D49" s="173">
        <f t="shared" si="2"/>
        <v>2140000</v>
      </c>
      <c r="E49" s="173"/>
      <c r="F49" s="165">
        <f>SUM('一般公共预算财政拨款基本及项目经济分类总表（八）'!F49)</f>
        <v>2140000</v>
      </c>
    </row>
    <row r="50" ht="33.15" customHeight="true" spans="1:6">
      <c r="A50" s="179" t="str">
        <f>'一般公共预算财政拨款基本及项目经济分类总表（八）'!A50</f>
        <v>2130299</v>
      </c>
      <c r="B50" s="179" t="str">
        <f>'一般公共预算财政拨款基本及项目经济分类总表（八）'!B50</f>
        <v>其他林业和草原支出</v>
      </c>
      <c r="C50" s="179" t="str">
        <f>'一般公共预算财政拨款基本及项目经济分类总表（八）'!C50</f>
        <v>2023年秦村-小风线道路绿化项目</v>
      </c>
      <c r="D50" s="173">
        <f t="shared" si="2"/>
        <v>1638000</v>
      </c>
      <c r="E50" s="173"/>
      <c r="F50" s="165">
        <f>SUM('一般公共预算财政拨款基本及项目经济分类总表（八）'!F50)</f>
        <v>1638000</v>
      </c>
    </row>
    <row r="51" ht="33.15" customHeight="true" spans="1:6">
      <c r="A51" s="179" t="str">
        <f>'一般公共预算财政拨款基本及项目经济分类总表（八）'!A51</f>
        <v>2130299</v>
      </c>
      <c r="B51" s="179" t="str">
        <f>'一般公共预算财政拨款基本及项目经济分类总表（八）'!B51</f>
        <v>其他林业和草原支出</v>
      </c>
      <c r="C51" s="179" t="str">
        <f>'一般公共预算财政拨款基本及项目经济分类总表（八）'!C51</f>
        <v>2023年李后路(偏店-王正)段绿化提升项目</v>
      </c>
      <c r="D51" s="173">
        <f t="shared" si="2"/>
        <v>2050000</v>
      </c>
      <c r="E51" s="173"/>
      <c r="F51" s="165">
        <f>SUM('一般公共预算财政拨款基本及项目经济分类总表（八）'!F51)</f>
        <v>2050000</v>
      </c>
    </row>
    <row r="52" ht="33.15" customHeight="true" spans="1:6">
      <c r="A52" s="179" t="str">
        <f>'一般公共预算财政拨款基本及项目经济分类总表（八）'!A52</f>
        <v>2130299</v>
      </c>
      <c r="B52" s="179" t="str">
        <f>'一般公共预算财政拨款基本及项目经济分类总表（八）'!B52</f>
        <v>其他林业和草原支出</v>
      </c>
      <c r="C52" s="179" t="str">
        <f>'一般公共预算财政拨款基本及项目经济分类总表（八）'!C52</f>
        <v>2023年荣河镇西环线（临河-周王）段绿化提升项目</v>
      </c>
      <c r="D52" s="173">
        <f t="shared" si="2"/>
        <v>2200000</v>
      </c>
      <c r="E52" s="173"/>
      <c r="F52" s="165">
        <f>SUM('一般公共预算财政拨款基本及项目经济分类总表（八）'!F52)</f>
        <v>2200000</v>
      </c>
    </row>
    <row r="53" ht="33.15" customHeight="true" spans="1:6">
      <c r="A53" s="179" t="str">
        <f>'一般公共预算财政拨款基本及项目经济分类总表（八）'!A53</f>
        <v>2130299</v>
      </c>
      <c r="B53" s="179" t="str">
        <f>'一般公共预算财政拨款基本及项目经济分类总表（八）'!B53</f>
        <v>其他林业和草原支出</v>
      </c>
      <c r="C53" s="179" t="str">
        <f>'一般公共预算财政拨款基本及项目经济分类总表（八）'!C53</f>
        <v>2023年裴运线(南张街道)段道路绿化提升项目</v>
      </c>
      <c r="D53" s="173">
        <f t="shared" si="2"/>
        <v>298500</v>
      </c>
      <c r="E53" s="173"/>
      <c r="F53" s="165">
        <f>SUM('一般公共预算财政拨款基本及项目经济分类总表（八）'!F53)</f>
        <v>298500</v>
      </c>
    </row>
    <row r="54" ht="33.15" customHeight="true" spans="1:6">
      <c r="A54" s="179" t="str">
        <f>'一般公共预算财政拨款基本及项目经济分类总表（八）'!A54</f>
        <v>2130299</v>
      </c>
      <c r="B54" s="179" t="str">
        <f>'一般公共预算财政拨款基本及项目经济分类总表（八）'!B54</f>
        <v>其他林业和草原支出</v>
      </c>
      <c r="C54" s="179" t="str">
        <f>'一般公共预算财政拨款基本及项目经济分类总表（八）'!C54</f>
        <v>2023年闫景高速口和荣河谢村坡绿化提升项目</v>
      </c>
      <c r="D54" s="173">
        <f t="shared" si="2"/>
        <v>295000</v>
      </c>
      <c r="E54" s="173"/>
      <c r="F54" s="165">
        <f>SUM('一般公共预算财政拨款基本及项目经济分类总表（八）'!F54)</f>
        <v>295000</v>
      </c>
    </row>
    <row r="55" ht="33.15" customHeight="true" spans="1:6">
      <c r="A55" s="179" t="str">
        <f>'一般公共预算财政拨款基本及项目经济分类总表（八）'!A55</f>
        <v>2130299</v>
      </c>
      <c r="B55" s="179" t="str">
        <f>'一般公共预算财政拨款基本及项目经济分类总表（八）'!B55</f>
        <v>其他林业和草原支出</v>
      </c>
      <c r="C55" s="179" t="str">
        <f>'一般公共预算财政拨款基本及项目经济分类总表（八）'!C55</f>
        <v>2023年柳家院通村路通道绿化工程项目</v>
      </c>
      <c r="D55" s="173">
        <f t="shared" si="2"/>
        <v>1200000</v>
      </c>
      <c r="E55" s="173"/>
      <c r="F55" s="165">
        <f>SUM('一般公共预算财政拨款基本及项目经济分类总表（八）'!F55)</f>
        <v>1200000</v>
      </c>
    </row>
    <row r="56" ht="33.15" customHeight="true" spans="1:6">
      <c r="A56" s="179" t="str">
        <f>'一般公共预算财政拨款基本及项目经济分类总表（八）'!A56</f>
        <v>2130299</v>
      </c>
      <c r="B56" s="179" t="str">
        <f>'一般公共预算财政拨款基本及项目经济分类总表（八）'!B56</f>
        <v>其他林业和草原支出</v>
      </c>
      <c r="C56" s="179" t="str">
        <f>'一般公共预算财政拨款基本及项目经济分类总表（八）'!C56</f>
        <v>2023年王显高速口至范家项目</v>
      </c>
      <c r="D56" s="173">
        <f t="shared" si="2"/>
        <v>250000</v>
      </c>
      <c r="E56" s="173"/>
      <c r="F56" s="165">
        <f>SUM('一般公共预算财政拨款基本及项目经济分类总表（八）'!F56)</f>
        <v>250000</v>
      </c>
    </row>
  </sheetData>
  <mergeCells count="6">
    <mergeCell ref="A1:F1"/>
    <mergeCell ref="A2:D2"/>
    <mergeCell ref="A3:C3"/>
    <mergeCell ref="D3:D4"/>
    <mergeCell ref="E3:E4"/>
    <mergeCell ref="F3:F4"/>
  </mergeCells>
  <printOptions horizontalCentered="true" verticalCentered="true"/>
  <pageMargins left="0.904166666666667" right="0.904166666666667" top="1.02291666666667" bottom="0.94375" header="0.511805555555556" footer="0.511805555555556"/>
  <pageSetup paperSize="9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6"/>
  <sheetViews>
    <sheetView showGridLines="0" showZeros="0" workbookViewId="0">
      <selection activeCell="Q26" sqref="Q26"/>
    </sheetView>
  </sheetViews>
  <sheetFormatPr defaultColWidth="9.12222222222222" defaultRowHeight="12.75" customHeight="true"/>
  <cols>
    <col min="1" max="1" width="17.3777777777778" customWidth="true"/>
    <col min="2" max="2" width="14.1222222222222" customWidth="true"/>
    <col min="3" max="3" width="30.8777777777778" customWidth="true"/>
    <col min="4" max="4" width="12.5" customWidth="true"/>
    <col min="5" max="5" width="13.6222222222222" customWidth="true"/>
    <col min="6" max="6" width="11.8777777777778" customWidth="true"/>
  </cols>
  <sheetData>
    <row r="1" ht="25.05" customHeight="true" spans="1:6">
      <c r="A1" s="52" t="s">
        <v>110</v>
      </c>
      <c r="B1" s="52"/>
      <c r="C1" s="52"/>
      <c r="D1" s="52"/>
      <c r="E1" s="52"/>
      <c r="F1" s="52"/>
    </row>
    <row r="2" ht="22.05" customHeight="true" spans="1:6">
      <c r="A2" s="72" t="str">
        <f>(部门基本情况表!A2)</f>
        <v>编报单位：万荣县林业局</v>
      </c>
      <c r="B2" s="72"/>
      <c r="C2" s="72"/>
      <c r="F2" s="41" t="s">
        <v>26</v>
      </c>
    </row>
    <row r="3" ht="17.55" customHeight="true" spans="1:6">
      <c r="A3" s="158" t="s">
        <v>111</v>
      </c>
      <c r="B3" s="159"/>
      <c r="C3" s="160" t="s">
        <v>112</v>
      </c>
      <c r="D3" s="154"/>
      <c r="E3" s="154"/>
      <c r="F3" s="73"/>
    </row>
    <row r="4" ht="17.55" customHeight="true" spans="1:6">
      <c r="A4" s="74" t="s">
        <v>113</v>
      </c>
      <c r="B4" s="78" t="s">
        <v>114</v>
      </c>
      <c r="C4" s="74" t="s">
        <v>115</v>
      </c>
      <c r="D4" s="160" t="s">
        <v>116</v>
      </c>
      <c r="E4" s="154"/>
      <c r="F4" s="73"/>
    </row>
    <row r="5" ht="24" customHeight="true" spans="1:6">
      <c r="A5" s="74"/>
      <c r="B5" s="161"/>
      <c r="C5" s="74"/>
      <c r="D5" s="21" t="s">
        <v>117</v>
      </c>
      <c r="E5" s="21" t="s">
        <v>70</v>
      </c>
      <c r="F5" s="172" t="s">
        <v>118</v>
      </c>
    </row>
    <row r="6" ht="20.25" customHeight="true" spans="1:6">
      <c r="A6" s="162" t="s">
        <v>31</v>
      </c>
      <c r="B6" s="163">
        <f>SUM(B7:B8)</f>
        <v>67280580</v>
      </c>
      <c r="C6" s="164" t="s">
        <v>32</v>
      </c>
      <c r="D6" s="165">
        <f>SUM(E6:F6)</f>
        <v>0</v>
      </c>
      <c r="E6" s="165"/>
      <c r="F6" s="163">
        <v>0</v>
      </c>
    </row>
    <row r="7" ht="22.5" customHeight="true" spans="1:7">
      <c r="A7" s="166" t="s">
        <v>33</v>
      </c>
      <c r="B7" s="165">
        <f>SUM('一般公共预算财政拨款支出表（六）'!D5)</f>
        <v>67280580</v>
      </c>
      <c r="C7" s="164" t="s">
        <v>34</v>
      </c>
      <c r="D7" s="165">
        <f t="shared" ref="D7:D33" si="0">SUM(E7:F7)</f>
        <v>0</v>
      </c>
      <c r="E7" s="173"/>
      <c r="F7" s="165">
        <v>0</v>
      </c>
      <c r="G7" s="51"/>
    </row>
    <row r="8" ht="23.25" customHeight="true" spans="1:7">
      <c r="A8" s="166" t="s">
        <v>119</v>
      </c>
      <c r="B8" s="167">
        <f>SUM('纳入财政专户管理的事业收入支出表（五）'!D5)</f>
        <v>0</v>
      </c>
      <c r="C8" s="164" t="s">
        <v>36</v>
      </c>
      <c r="D8" s="165">
        <f t="shared" si="0"/>
        <v>0</v>
      </c>
      <c r="E8" s="174"/>
      <c r="F8" s="175">
        <v>0</v>
      </c>
      <c r="G8" s="51"/>
    </row>
    <row r="9" ht="19.95" customHeight="true" spans="1:8">
      <c r="A9" s="162" t="s">
        <v>37</v>
      </c>
      <c r="B9" s="168">
        <f>SUM('政府性基金预算支出表（十）'!C5)</f>
        <v>0</v>
      </c>
      <c r="C9" s="164" t="s">
        <v>38</v>
      </c>
      <c r="D9" s="165">
        <f t="shared" si="0"/>
        <v>0</v>
      </c>
      <c r="E9" s="165"/>
      <c r="F9" s="165">
        <v>0</v>
      </c>
      <c r="G9" s="51"/>
      <c r="H9" s="51"/>
    </row>
    <row r="10" ht="19.95" customHeight="true" spans="1:8">
      <c r="A10" s="82"/>
      <c r="B10" s="168"/>
      <c r="C10" s="164" t="s">
        <v>40</v>
      </c>
      <c r="D10" s="165">
        <f t="shared" si="0"/>
        <v>0</v>
      </c>
      <c r="E10" s="165"/>
      <c r="F10" s="165">
        <v>0</v>
      </c>
      <c r="G10" s="51"/>
      <c r="H10" s="51"/>
    </row>
    <row r="11" ht="19.95" customHeight="true" spans="1:9">
      <c r="A11" s="82"/>
      <c r="B11" s="168"/>
      <c r="C11" s="164" t="s">
        <v>42</v>
      </c>
      <c r="D11" s="165">
        <f t="shared" si="0"/>
        <v>0</v>
      </c>
      <c r="E11" s="165"/>
      <c r="F11" s="165">
        <v>0</v>
      </c>
      <c r="G11" s="51"/>
      <c r="H11" s="51"/>
      <c r="I11" s="51"/>
    </row>
    <row r="12" ht="19.95" customHeight="true" spans="1:10">
      <c r="A12" s="82"/>
      <c r="B12" s="169"/>
      <c r="C12" s="48" t="s">
        <v>43</v>
      </c>
      <c r="D12" s="165">
        <f t="shared" si="0"/>
        <v>0</v>
      </c>
      <c r="E12" s="165"/>
      <c r="F12" s="165">
        <v>0</v>
      </c>
      <c r="G12" s="51"/>
      <c r="H12" s="51"/>
      <c r="I12" s="51"/>
      <c r="J12" s="51"/>
    </row>
    <row r="13" ht="19.95" customHeight="true" spans="1:10">
      <c r="A13" s="82"/>
      <c r="B13" s="169"/>
      <c r="C13" s="164" t="s">
        <v>44</v>
      </c>
      <c r="D13" s="165">
        <f t="shared" si="0"/>
        <v>824502</v>
      </c>
      <c r="E13" s="174">
        <v>824502</v>
      </c>
      <c r="F13" s="165">
        <v>0</v>
      </c>
      <c r="G13" s="51"/>
      <c r="H13" s="51"/>
      <c r="I13" s="51"/>
      <c r="J13" s="51"/>
    </row>
    <row r="14" ht="19.95" customHeight="true" spans="1:9">
      <c r="A14" s="82"/>
      <c r="B14" s="169"/>
      <c r="C14" s="164" t="s">
        <v>45</v>
      </c>
      <c r="D14" s="165">
        <f t="shared" si="0"/>
        <v>0</v>
      </c>
      <c r="E14" s="165"/>
      <c r="F14" s="165">
        <v>0</v>
      </c>
      <c r="G14" s="51"/>
      <c r="H14" s="51"/>
      <c r="I14" s="51"/>
    </row>
    <row r="15" ht="19.95" customHeight="true" spans="1:10">
      <c r="A15" s="82"/>
      <c r="B15" s="169"/>
      <c r="C15" s="48" t="s">
        <v>46</v>
      </c>
      <c r="D15" s="165">
        <f t="shared" si="0"/>
        <v>212957</v>
      </c>
      <c r="E15" s="165">
        <v>212957</v>
      </c>
      <c r="F15" s="165">
        <v>0</v>
      </c>
      <c r="G15" s="51"/>
      <c r="H15" s="51"/>
      <c r="I15" s="51"/>
      <c r="J15" s="51"/>
    </row>
    <row r="16" ht="19.95" customHeight="true" spans="1:8">
      <c r="A16" s="82"/>
      <c r="B16" s="169"/>
      <c r="C16" s="164" t="s">
        <v>47</v>
      </c>
      <c r="D16" s="165">
        <f t="shared" si="0"/>
        <v>0</v>
      </c>
      <c r="E16" s="165"/>
      <c r="F16" s="165">
        <v>0</v>
      </c>
      <c r="G16" s="51"/>
      <c r="H16" s="51"/>
    </row>
    <row r="17" ht="19.95" customHeight="true" spans="1:10">
      <c r="A17" s="82"/>
      <c r="B17" s="169"/>
      <c r="C17" s="164" t="s">
        <v>48</v>
      </c>
      <c r="D17" s="165">
        <f t="shared" si="0"/>
        <v>0</v>
      </c>
      <c r="E17" s="165"/>
      <c r="F17" s="165">
        <v>0</v>
      </c>
      <c r="G17" s="51"/>
      <c r="H17" s="51"/>
      <c r="I17" s="51"/>
      <c r="J17" s="51"/>
    </row>
    <row r="18" ht="19.95" customHeight="true" spans="1:10">
      <c r="A18" s="82"/>
      <c r="B18" s="169"/>
      <c r="C18" s="164" t="s">
        <v>49</v>
      </c>
      <c r="D18" s="165">
        <f t="shared" si="0"/>
        <v>65737334</v>
      </c>
      <c r="E18" s="165">
        <v>65737334</v>
      </c>
      <c r="F18" s="165">
        <v>0</v>
      </c>
      <c r="G18" s="51"/>
      <c r="H18" s="51"/>
      <c r="I18" s="51"/>
      <c r="J18" s="51"/>
    </row>
    <row r="19" ht="19.95" customHeight="true" spans="1:14">
      <c r="A19" s="82"/>
      <c r="B19" s="169"/>
      <c r="C19" s="164" t="s">
        <v>50</v>
      </c>
      <c r="D19" s="165">
        <f t="shared" si="0"/>
        <v>0</v>
      </c>
      <c r="E19" s="165"/>
      <c r="F19" s="165">
        <v>0</v>
      </c>
      <c r="G19" s="51"/>
      <c r="H19" s="51"/>
      <c r="I19" s="51"/>
      <c r="J19" s="51"/>
      <c r="K19" s="51"/>
      <c r="L19" s="51"/>
      <c r="N19" s="51"/>
    </row>
    <row r="20" ht="19.95" customHeight="true" spans="1:14">
      <c r="A20" s="82"/>
      <c r="B20" s="169"/>
      <c r="C20" s="164" t="s">
        <v>51</v>
      </c>
      <c r="D20" s="165">
        <f t="shared" si="0"/>
        <v>0</v>
      </c>
      <c r="E20" s="165"/>
      <c r="F20" s="165">
        <v>0</v>
      </c>
      <c r="G20" s="51"/>
      <c r="H20" s="51"/>
      <c r="I20" s="51"/>
      <c r="J20" s="51"/>
      <c r="K20" s="51"/>
      <c r="L20" s="51"/>
      <c r="M20" s="51"/>
      <c r="N20" s="51"/>
    </row>
    <row r="21" ht="19.95" customHeight="true" spans="1:13">
      <c r="A21" s="82"/>
      <c r="B21" s="169"/>
      <c r="C21" s="164" t="s">
        <v>52</v>
      </c>
      <c r="D21" s="165">
        <f t="shared" si="0"/>
        <v>0</v>
      </c>
      <c r="E21" s="165"/>
      <c r="F21" s="165">
        <v>0</v>
      </c>
      <c r="G21" s="51"/>
      <c r="H21" s="51"/>
      <c r="I21" s="51"/>
      <c r="J21" s="51"/>
      <c r="K21" s="51"/>
      <c r="L21" s="51"/>
      <c r="M21" s="51"/>
    </row>
    <row r="22" ht="19.95" customHeight="true" spans="1:11">
      <c r="A22" s="82"/>
      <c r="B22" s="169"/>
      <c r="C22" s="164" t="s">
        <v>53</v>
      </c>
      <c r="D22" s="165">
        <f t="shared" si="0"/>
        <v>0</v>
      </c>
      <c r="E22" s="165"/>
      <c r="F22" s="165">
        <v>0</v>
      </c>
      <c r="G22" s="51"/>
      <c r="H22" s="51"/>
      <c r="I22" s="51"/>
      <c r="J22" s="51"/>
      <c r="K22" s="51"/>
    </row>
    <row r="23" ht="19.95" customHeight="true" spans="1:8">
      <c r="A23" s="82"/>
      <c r="B23" s="169"/>
      <c r="C23" s="164" t="s">
        <v>54</v>
      </c>
      <c r="D23" s="165">
        <f t="shared" si="0"/>
        <v>0</v>
      </c>
      <c r="E23" s="165"/>
      <c r="F23" s="165">
        <v>0</v>
      </c>
      <c r="G23" s="51"/>
      <c r="H23" s="51"/>
    </row>
    <row r="24" ht="19.95" customHeight="true" spans="1:8">
      <c r="A24" s="82"/>
      <c r="B24" s="169"/>
      <c r="C24" s="48" t="s">
        <v>55</v>
      </c>
      <c r="D24" s="165">
        <f t="shared" si="0"/>
        <v>0</v>
      </c>
      <c r="E24" s="165"/>
      <c r="F24" s="165">
        <v>0</v>
      </c>
      <c r="G24" s="51"/>
      <c r="H24" s="51"/>
    </row>
    <row r="25" ht="19.95" customHeight="true" spans="1:11">
      <c r="A25" s="82"/>
      <c r="B25" s="169"/>
      <c r="C25" s="164" t="s">
        <v>56</v>
      </c>
      <c r="D25" s="165">
        <f t="shared" si="0"/>
        <v>375787</v>
      </c>
      <c r="E25" s="165">
        <v>375787</v>
      </c>
      <c r="F25" s="165">
        <v>0</v>
      </c>
      <c r="G25" s="51"/>
      <c r="H25" s="51"/>
      <c r="I25" s="51"/>
      <c r="J25" s="51"/>
      <c r="K25" s="51"/>
    </row>
    <row r="26" ht="19.95" customHeight="true" spans="1:10">
      <c r="A26" s="82"/>
      <c r="B26" s="169"/>
      <c r="C26" s="164" t="s">
        <v>57</v>
      </c>
      <c r="D26" s="165">
        <f t="shared" si="0"/>
        <v>0</v>
      </c>
      <c r="E26" s="165"/>
      <c r="F26" s="165">
        <v>0</v>
      </c>
      <c r="G26" s="51"/>
      <c r="H26" s="51"/>
      <c r="I26" s="51"/>
      <c r="J26" s="51"/>
    </row>
    <row r="27" ht="19.95" customHeight="true" spans="1:10">
      <c r="A27" s="82"/>
      <c r="B27" s="169"/>
      <c r="C27" s="170" t="s">
        <v>58</v>
      </c>
      <c r="D27" s="165">
        <f t="shared" si="0"/>
        <v>0</v>
      </c>
      <c r="E27" s="165"/>
      <c r="F27" s="165">
        <v>0</v>
      </c>
      <c r="G27" s="51"/>
      <c r="H27" s="51"/>
      <c r="I27" s="51"/>
      <c r="J27" s="51"/>
    </row>
    <row r="28" ht="19.95" customHeight="true" spans="1:10">
      <c r="A28" s="82"/>
      <c r="B28" s="169"/>
      <c r="C28" s="164" t="s">
        <v>59</v>
      </c>
      <c r="D28" s="165">
        <f t="shared" si="0"/>
        <v>0</v>
      </c>
      <c r="E28" s="165"/>
      <c r="F28" s="165">
        <v>0</v>
      </c>
      <c r="G28" s="51"/>
      <c r="J28" s="51"/>
    </row>
    <row r="29" ht="19.95" customHeight="true" spans="1:9">
      <c r="A29" s="82"/>
      <c r="B29" s="169"/>
      <c r="C29" s="164" t="s">
        <v>60</v>
      </c>
      <c r="D29" s="165">
        <f t="shared" si="0"/>
        <v>0</v>
      </c>
      <c r="E29" s="165">
        <v>0</v>
      </c>
      <c r="F29" s="165">
        <v>0</v>
      </c>
      <c r="G29" s="51"/>
      <c r="H29" s="51"/>
      <c r="I29" s="51"/>
    </row>
    <row r="30" ht="19.95" customHeight="true" spans="1:12">
      <c r="A30" s="82"/>
      <c r="B30" s="169"/>
      <c r="C30" s="164" t="s">
        <v>61</v>
      </c>
      <c r="D30" s="165">
        <f t="shared" si="0"/>
        <v>0</v>
      </c>
      <c r="E30" s="165">
        <v>0</v>
      </c>
      <c r="F30" s="165">
        <v>0</v>
      </c>
      <c r="G30" s="51"/>
      <c r="H30" s="51"/>
      <c r="I30" s="51"/>
      <c r="J30" s="51"/>
      <c r="K30" s="51"/>
      <c r="L30" s="51"/>
    </row>
    <row r="31" ht="19.95" customHeight="true" spans="1:11">
      <c r="A31" s="82"/>
      <c r="B31" s="169"/>
      <c r="C31" s="164" t="s">
        <v>62</v>
      </c>
      <c r="D31" s="165">
        <f t="shared" si="0"/>
        <v>0</v>
      </c>
      <c r="E31" s="165">
        <v>0</v>
      </c>
      <c r="F31" s="165">
        <v>0</v>
      </c>
      <c r="G31" s="51"/>
      <c r="H31" s="51"/>
      <c r="I31" s="51"/>
      <c r="J31" s="51"/>
      <c r="K31" s="51"/>
    </row>
    <row r="32" ht="19.95" customHeight="true" spans="1:9">
      <c r="A32" s="82"/>
      <c r="B32" s="169"/>
      <c r="C32" s="170" t="s">
        <v>63</v>
      </c>
      <c r="D32" s="165">
        <f t="shared" si="0"/>
        <v>130000</v>
      </c>
      <c r="E32" s="165">
        <v>130000</v>
      </c>
      <c r="F32" s="165">
        <v>0</v>
      </c>
      <c r="G32" s="51"/>
      <c r="H32" s="51"/>
      <c r="I32" s="51"/>
    </row>
    <row r="33" ht="19.95" customHeight="true" spans="1:7">
      <c r="A33" s="82"/>
      <c r="B33" s="169"/>
      <c r="C33" s="170" t="s">
        <v>64</v>
      </c>
      <c r="D33" s="165">
        <f t="shared" si="0"/>
        <v>0</v>
      </c>
      <c r="E33" s="165">
        <v>0</v>
      </c>
      <c r="F33" s="165">
        <v>0</v>
      </c>
      <c r="G33" s="51"/>
    </row>
    <row r="34" ht="19.95" customHeight="true" spans="1:6">
      <c r="A34" s="21" t="s">
        <v>65</v>
      </c>
      <c r="B34" s="171">
        <f>SUM(B6,B9)</f>
        <v>67280580</v>
      </c>
      <c r="C34" s="43" t="s">
        <v>66</v>
      </c>
      <c r="D34" s="165">
        <f t="shared" ref="D34:F34" si="1">SUM(D6:D33)</f>
        <v>67280580</v>
      </c>
      <c r="E34" s="165">
        <f t="shared" si="1"/>
        <v>67280580</v>
      </c>
      <c r="F34" s="165">
        <f t="shared" si="1"/>
        <v>0</v>
      </c>
    </row>
    <row r="35" customHeight="true" spans="2:3">
      <c r="B35" s="51"/>
      <c r="C35" s="51"/>
    </row>
    <row r="36" customHeight="true" spans="2:2">
      <c r="B36" s="51"/>
    </row>
  </sheetData>
  <mergeCells count="7">
    <mergeCell ref="A1:F1"/>
    <mergeCell ref="A2:C2"/>
    <mergeCell ref="C3:F3"/>
    <mergeCell ref="D4:F4"/>
    <mergeCell ref="A4:A5"/>
    <mergeCell ref="B4:B5"/>
    <mergeCell ref="C4:C5"/>
  </mergeCells>
  <printOptions horizontalCentered="true" verticalCentered="true"/>
  <pageMargins left="0.904166666666667" right="0.904166666666667" top="1.02291666666667" bottom="0.94375" header="0.511805555555556" footer="0.511805555555556"/>
  <pageSetup paperSize="9" orientation="portrait" horizontalDpi="6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3"/>
  <sheetViews>
    <sheetView showZeros="0" workbookViewId="0">
      <selection activeCell="A3" sqref="$A3:$XFD5"/>
    </sheetView>
  </sheetViews>
  <sheetFormatPr defaultColWidth="9.12222222222222" defaultRowHeight="12.75" customHeight="true" outlineLevelCol="5"/>
  <cols>
    <col min="1" max="1" width="12" customWidth="true"/>
    <col min="2" max="2" width="17" customWidth="true"/>
    <col min="3" max="3" width="24.5" customWidth="true"/>
    <col min="4" max="4" width="16.3777777777778" customWidth="true"/>
    <col min="5" max="5" width="15.6222222222222" customWidth="true"/>
    <col min="6" max="6" width="14.8777777777778" customWidth="true"/>
  </cols>
  <sheetData>
    <row r="1" ht="36" customHeight="true" spans="1:6">
      <c r="A1" s="52" t="s">
        <v>120</v>
      </c>
      <c r="B1" s="52"/>
      <c r="C1" s="52"/>
      <c r="D1" s="52"/>
      <c r="E1" s="52"/>
      <c r="F1" s="52"/>
    </row>
    <row r="2" ht="25.05" customHeight="true" spans="1:6">
      <c r="A2" s="72" t="str">
        <f>(部门基本情况表!A2)</f>
        <v>编报单位：万荣县林业局</v>
      </c>
      <c r="B2" s="72"/>
      <c r="C2" s="72"/>
      <c r="F2" s="41" t="s">
        <v>26</v>
      </c>
    </row>
    <row r="3" ht="33.45" customHeight="true" spans="1:6">
      <c r="A3" s="18" t="s">
        <v>121</v>
      </c>
      <c r="B3" s="154"/>
      <c r="C3" s="73"/>
      <c r="D3" s="74" t="s">
        <v>106</v>
      </c>
      <c r="E3" s="74" t="s">
        <v>107</v>
      </c>
      <c r="F3" s="74" t="s">
        <v>108</v>
      </c>
    </row>
    <row r="4" ht="33.45" customHeight="true" spans="1:6">
      <c r="A4" s="21" t="s">
        <v>73</v>
      </c>
      <c r="B4" s="43" t="s">
        <v>74</v>
      </c>
      <c r="C4" s="61" t="s">
        <v>122</v>
      </c>
      <c r="D4" s="74"/>
      <c r="E4" s="74"/>
      <c r="F4" s="74"/>
    </row>
    <row r="5" ht="33.45" customHeight="true" spans="1:6">
      <c r="A5" s="157"/>
      <c r="B5" s="155"/>
      <c r="C5" s="156" t="s">
        <v>24</v>
      </c>
      <c r="D5" s="146">
        <f>SUM(E5:F5)</f>
        <v>0</v>
      </c>
      <c r="E5" s="146">
        <f>SUM(E6:E21)</f>
        <v>0</v>
      </c>
      <c r="F5" s="146">
        <f>SUM(F6:F21)</f>
        <v>0</v>
      </c>
    </row>
    <row r="6" ht="33" customHeight="true" spans="1:6">
      <c r="A6" s="101"/>
      <c r="B6" s="101"/>
      <c r="C6" s="101"/>
      <c r="D6" s="146">
        <f t="shared" ref="D6:D21" si="0">SUM(E6:F6)</f>
        <v>0</v>
      </c>
      <c r="E6" s="146"/>
      <c r="F6" s="146"/>
    </row>
    <row r="7" ht="33" customHeight="true" spans="1:6">
      <c r="A7" s="101"/>
      <c r="B7" s="101"/>
      <c r="C7" s="101"/>
      <c r="D7" s="146">
        <f t="shared" si="0"/>
        <v>0</v>
      </c>
      <c r="E7" s="146"/>
      <c r="F7" s="146"/>
    </row>
    <row r="8" ht="33" customHeight="true" spans="1:6">
      <c r="A8" s="101"/>
      <c r="B8" s="101"/>
      <c r="C8" s="101"/>
      <c r="D8" s="146">
        <f t="shared" si="0"/>
        <v>0</v>
      </c>
      <c r="E8" s="146"/>
      <c r="F8" s="146"/>
    </row>
    <row r="9" ht="33" customHeight="true" spans="1:6">
      <c r="A9" s="101"/>
      <c r="B9" s="101"/>
      <c r="C9" s="101"/>
      <c r="D9" s="146">
        <f t="shared" si="0"/>
        <v>0</v>
      </c>
      <c r="E9" s="146"/>
      <c r="F9" s="146"/>
    </row>
    <row r="10" ht="33" customHeight="true" spans="1:6">
      <c r="A10" s="157"/>
      <c r="B10" s="155"/>
      <c r="C10" s="156"/>
      <c r="D10" s="146">
        <f t="shared" si="0"/>
        <v>0</v>
      </c>
      <c r="E10" s="146"/>
      <c r="F10" s="146"/>
    </row>
    <row r="11" ht="33" customHeight="true" spans="1:6">
      <c r="A11" s="157"/>
      <c r="B11" s="155"/>
      <c r="C11" s="156"/>
      <c r="D11" s="146">
        <f t="shared" si="0"/>
        <v>0</v>
      </c>
      <c r="E11" s="146"/>
      <c r="F11" s="146"/>
    </row>
    <row r="12" ht="33" customHeight="true" spans="1:6">
      <c r="A12" s="157"/>
      <c r="B12" s="155"/>
      <c r="C12" s="156"/>
      <c r="D12" s="146">
        <f t="shared" si="0"/>
        <v>0</v>
      </c>
      <c r="E12" s="146"/>
      <c r="F12" s="146"/>
    </row>
    <row r="13" ht="33" customHeight="true" spans="1:6">
      <c r="A13" s="157"/>
      <c r="B13" s="157"/>
      <c r="C13" s="157"/>
      <c r="D13" s="146">
        <f t="shared" si="0"/>
        <v>0</v>
      </c>
      <c r="E13" s="146"/>
      <c r="F13" s="146"/>
    </row>
    <row r="14" ht="33" customHeight="true" spans="1:6">
      <c r="A14" s="157"/>
      <c r="B14" s="157"/>
      <c r="C14" s="157"/>
      <c r="D14" s="146">
        <f t="shared" si="0"/>
        <v>0</v>
      </c>
      <c r="E14" s="146"/>
      <c r="F14" s="146"/>
    </row>
    <row r="15" ht="33" customHeight="true" spans="1:6">
      <c r="A15" s="157"/>
      <c r="B15" s="157"/>
      <c r="C15" s="157"/>
      <c r="D15" s="146">
        <f t="shared" si="0"/>
        <v>0</v>
      </c>
      <c r="E15" s="146"/>
      <c r="F15" s="146"/>
    </row>
    <row r="16" ht="33" customHeight="true" spans="1:6">
      <c r="A16" s="157"/>
      <c r="B16" s="157"/>
      <c r="C16" s="157"/>
      <c r="D16" s="146">
        <f t="shared" si="0"/>
        <v>0</v>
      </c>
      <c r="E16" s="146"/>
      <c r="F16" s="146"/>
    </row>
    <row r="17" ht="33" customHeight="true" spans="1:6">
      <c r="A17" s="157"/>
      <c r="B17" s="157"/>
      <c r="C17" s="157"/>
      <c r="D17" s="146">
        <f t="shared" si="0"/>
        <v>0</v>
      </c>
      <c r="E17" s="146"/>
      <c r="F17" s="146"/>
    </row>
    <row r="18" ht="33" customHeight="true" spans="1:6">
      <c r="A18" s="157"/>
      <c r="B18" s="157"/>
      <c r="C18" s="157"/>
      <c r="D18" s="146">
        <f t="shared" si="0"/>
        <v>0</v>
      </c>
      <c r="E18" s="146"/>
      <c r="F18" s="146"/>
    </row>
    <row r="19" ht="33" customHeight="true" spans="1:6">
      <c r="A19" s="157"/>
      <c r="B19" s="157"/>
      <c r="C19" s="157"/>
      <c r="D19" s="146">
        <f t="shared" si="0"/>
        <v>0</v>
      </c>
      <c r="E19" s="146"/>
      <c r="F19" s="146"/>
    </row>
    <row r="20" ht="33" customHeight="true" spans="1:6">
      <c r="A20" s="157"/>
      <c r="B20" s="157"/>
      <c r="C20" s="157"/>
      <c r="D20" s="146">
        <f t="shared" si="0"/>
        <v>0</v>
      </c>
      <c r="E20" s="146"/>
      <c r="F20" s="146"/>
    </row>
    <row r="21" ht="33" customHeight="true" spans="1:6">
      <c r="A21" s="157"/>
      <c r="B21" s="157"/>
      <c r="C21" s="157"/>
      <c r="D21" s="146">
        <f t="shared" si="0"/>
        <v>0</v>
      </c>
      <c r="E21" s="146"/>
      <c r="F21" s="146"/>
    </row>
    <row r="22" customHeight="true" spans="2:4">
      <c r="B22" s="51"/>
      <c r="C22" s="51"/>
      <c r="D22" s="51"/>
    </row>
    <row r="23" customHeight="true" spans="2:3">
      <c r="B23" s="51"/>
      <c r="C23" s="51"/>
    </row>
  </sheetData>
  <mergeCells count="6">
    <mergeCell ref="A1:F1"/>
    <mergeCell ref="A2:C2"/>
    <mergeCell ref="A3:C3"/>
    <mergeCell ref="D3:D4"/>
    <mergeCell ref="E3:E4"/>
    <mergeCell ref="F3:F4"/>
  </mergeCells>
  <conditionalFormatting sqref="F6:F12">
    <cfRule type="cellIs" priority="1" stopIfTrue="1" operator="equal">
      <formula>0</formula>
    </cfRule>
  </conditionalFormatting>
  <printOptions horizontalCentered="true" verticalCentered="true"/>
  <pageMargins left="0.904166666666667" right="0.904166666666667" top="1.02291666666667" bottom="0.94375" header="0.313888888888889" footer="0.313888888888889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3"/>
  </sheetPr>
  <dimension ref="A1:F56"/>
  <sheetViews>
    <sheetView showGridLines="0" showZeros="0" workbookViewId="0">
      <selection activeCell="F5" sqref="F5"/>
    </sheetView>
  </sheetViews>
  <sheetFormatPr defaultColWidth="9.12222222222222" defaultRowHeight="12.75" customHeight="true" outlineLevelCol="5"/>
  <cols>
    <col min="1" max="1" width="11.3777777777778" customWidth="true"/>
    <col min="2" max="2" width="18" customWidth="true"/>
    <col min="3" max="3" width="27.6222222222222" customWidth="true"/>
    <col min="4" max="4" width="15.6222222222222" customWidth="true"/>
    <col min="5" max="5" width="14" customWidth="true"/>
    <col min="6" max="6" width="13.8777777777778" customWidth="true"/>
  </cols>
  <sheetData>
    <row r="1" ht="36" customHeight="true" spans="1:6">
      <c r="A1" s="52" t="s">
        <v>123</v>
      </c>
      <c r="B1" s="52"/>
      <c r="C1" s="52"/>
      <c r="D1" s="52"/>
      <c r="E1" s="52"/>
      <c r="F1" s="52"/>
    </row>
    <row r="2" ht="28.5" customHeight="true" spans="1:6">
      <c r="A2" s="72" t="str">
        <f>(部门基本情况表!A2)</f>
        <v>编报单位：万荣县林业局</v>
      </c>
      <c r="B2" s="72"/>
      <c r="C2" s="72"/>
      <c r="D2" s="72"/>
      <c r="F2" s="41" t="s">
        <v>26</v>
      </c>
    </row>
    <row r="3" ht="33" customHeight="true" spans="1:6">
      <c r="A3" s="18" t="s">
        <v>124</v>
      </c>
      <c r="B3" s="154"/>
      <c r="C3" s="73"/>
      <c r="D3" s="74" t="s">
        <v>106</v>
      </c>
      <c r="E3" s="74" t="s">
        <v>107</v>
      </c>
      <c r="F3" s="74" t="s">
        <v>108</v>
      </c>
    </row>
    <row r="4" ht="33" customHeight="true" spans="1:6">
      <c r="A4" s="21" t="s">
        <v>73</v>
      </c>
      <c r="B4" s="43" t="s">
        <v>74</v>
      </c>
      <c r="C4" s="61" t="s">
        <v>122</v>
      </c>
      <c r="D4" s="74"/>
      <c r="E4" s="74"/>
      <c r="F4" s="74"/>
    </row>
    <row r="5" ht="33" customHeight="true" spans="1:6">
      <c r="A5" s="155"/>
      <c r="B5" s="155"/>
      <c r="C5" s="156" t="s">
        <v>125</v>
      </c>
      <c r="D5" s="50">
        <f>SUM(E5:F5)</f>
        <v>67280580</v>
      </c>
      <c r="E5" s="50">
        <f>SUM(E6:E24)</f>
        <v>5388080</v>
      </c>
      <c r="F5" s="50">
        <f>SUM(F6:F56)</f>
        <v>61892500</v>
      </c>
    </row>
    <row r="6" ht="33" customHeight="true" spans="1:6">
      <c r="A6" s="101" t="str">
        <f>'一般公共预算财政拨款基本及项目经济分类总表（八）'!A6</f>
        <v>2130201</v>
      </c>
      <c r="B6" s="101" t="str">
        <f>'一般公共预算财政拨款基本及项目经济分类总表（八）'!B6</f>
        <v>行政运行</v>
      </c>
      <c r="C6" s="101" t="str">
        <f>'一般公共预算财政拨款基本及项目经济分类总表（八）'!C6</f>
        <v>林业局基本支出</v>
      </c>
      <c r="D6" s="50">
        <f t="shared" ref="D6:D17" si="0">SUM(E6:F6)</f>
        <v>802246</v>
      </c>
      <c r="E6" s="50">
        <f>SUM('一般公共预算财政拨款基本及项目经济分类总表（八）'!E6)</f>
        <v>802246</v>
      </c>
      <c r="F6" s="50"/>
    </row>
    <row r="7" ht="33" customHeight="true" spans="1:6">
      <c r="A7" s="101" t="str">
        <f>'一般公共预算财政拨款基本及项目经济分类总表（八）'!A7</f>
        <v>2130204</v>
      </c>
      <c r="B7" s="101" t="str">
        <f>'一般公共预算财政拨款基本及项目经济分类总表（八）'!B7</f>
        <v>事业机构</v>
      </c>
      <c r="C7" s="101" t="str">
        <f>'一般公共预算财政拨款基本及项目经济分类总表（八）'!C7</f>
        <v>林草中心基本支出</v>
      </c>
      <c r="D7" s="50">
        <f t="shared" si="0"/>
        <v>3292588</v>
      </c>
      <c r="E7" s="50">
        <f>SUM('一般公共预算财政拨款基本及项目经济分类总表（八）'!E7)</f>
        <v>3292588</v>
      </c>
      <c r="F7" s="50"/>
    </row>
    <row r="8" ht="33" customHeight="true" spans="1:6">
      <c r="A8" s="101" t="str">
        <f>'一般公共预算财政拨款基本及项目经济分类总表（八）'!A8</f>
        <v>2080505</v>
      </c>
      <c r="B8" s="101" t="str">
        <f>'一般公共预算财政拨款基本及项目经济分类总表（八）'!B8</f>
        <v>机关事业单位基本养老保险缴费支出</v>
      </c>
      <c r="C8" s="101" t="str">
        <f>'一般公共预算财政拨款基本及项目经济分类总表（八）'!C8</f>
        <v>机关事业单位基本养老       保险缴费</v>
      </c>
      <c r="D8" s="50">
        <f t="shared" si="0"/>
        <v>524203</v>
      </c>
      <c r="E8" s="50">
        <f>SUM('一般公共预算财政拨款基本及项目经济分类总表（八）'!E8)</f>
        <v>524203</v>
      </c>
      <c r="F8" s="50"/>
    </row>
    <row r="9" ht="33" customHeight="true" spans="1:6">
      <c r="A9" s="101" t="str">
        <f>'一般公共预算财政拨款基本及项目经济分类总表（八）'!A9</f>
        <v>2080506</v>
      </c>
      <c r="B9" s="101" t="str">
        <f>'一般公共预算财政拨款基本及项目经济分类总表（八）'!B9</f>
        <v>机关事业单位职业年金缴费支出</v>
      </c>
      <c r="C9" s="101" t="str">
        <f>'一般公共预算财政拨款基本及项目经济分类总表（八）'!C9</f>
        <v>职业年金缴费</v>
      </c>
      <c r="D9" s="50">
        <f t="shared" si="0"/>
        <v>158000</v>
      </c>
      <c r="E9" s="50">
        <f>SUM('一般公共预算财政拨款基本及项目经济分类总表（八）'!E9)</f>
        <v>158000</v>
      </c>
      <c r="F9" s="50"/>
    </row>
    <row r="10" ht="33" customHeight="true" spans="1:6">
      <c r="A10" s="101" t="str">
        <f>'一般公共预算财政拨款基本及项目经济分类总表（八）'!A10</f>
        <v>2089999</v>
      </c>
      <c r="B10" s="101" t="str">
        <f>'一般公共预算财政拨款基本及项目经济分类总表（八）'!B10</f>
        <v>其他社会保障和就业支出</v>
      </c>
      <c r="C10" s="101" t="str">
        <f>'一般公共预算财政拨款基本及项目经济分类总表（八）'!C10</f>
        <v>失业、工伤保险缴费</v>
      </c>
      <c r="D10" s="50">
        <f t="shared" si="0"/>
        <v>22299</v>
      </c>
      <c r="E10" s="50">
        <f>SUM('一般公共预算财政拨款基本及项目经济分类总表（八）'!E10)</f>
        <v>22299</v>
      </c>
      <c r="F10" s="50"/>
    </row>
    <row r="11" ht="33" customHeight="true" spans="1:6">
      <c r="A11" s="101" t="str">
        <f>'一般公共预算财政拨款基本及项目经济分类总表（八）'!A11</f>
        <v>2101101</v>
      </c>
      <c r="B11" s="101" t="str">
        <f>'一般公共预算财政拨款基本及项目经济分类总表（八）'!B11</f>
        <v>行政单位医疗</v>
      </c>
      <c r="C11" s="101" t="str">
        <f>'一般公共预算财政拨款基本及项目经济分类总表（八）'!C11</f>
        <v>职工基本医疗保险缴费</v>
      </c>
      <c r="D11" s="50">
        <f t="shared" si="0"/>
        <v>38395</v>
      </c>
      <c r="E11" s="50">
        <f>SUM('一般公共预算财政拨款基本及项目经济分类总表（八）'!E11)</f>
        <v>38395</v>
      </c>
      <c r="F11" s="50"/>
    </row>
    <row r="12" ht="33" customHeight="true" spans="1:6">
      <c r="A12" s="101" t="str">
        <f>'一般公共预算财政拨款基本及项目经济分类总表（八）'!A12</f>
        <v>2101102</v>
      </c>
      <c r="B12" s="101" t="str">
        <f>'一般公共预算财政拨款基本及项目经济分类总表（八）'!B12</f>
        <v>事业单位医疗</v>
      </c>
      <c r="C12" s="101" t="str">
        <f>'一般公共预算财政拨款基本及项目经济分类总表（八）'!C12</f>
        <v>职工基本医疗保险缴费</v>
      </c>
      <c r="D12" s="50">
        <f t="shared" si="0"/>
        <v>174562</v>
      </c>
      <c r="E12" s="50">
        <f>SUM('一般公共预算财政拨款基本及项目经济分类总表（八）'!E12)</f>
        <v>174562</v>
      </c>
      <c r="F12" s="50"/>
    </row>
    <row r="13" ht="33" customHeight="true" spans="1:6">
      <c r="A13" s="101" t="str">
        <f>'一般公共预算财政拨款基本及项目经济分类总表（八）'!A13</f>
        <v>2210201</v>
      </c>
      <c r="B13" s="101" t="str">
        <f>'一般公共预算财政拨款基本及项目经济分类总表（八）'!B13</f>
        <v>住房公积金</v>
      </c>
      <c r="C13" s="101" t="str">
        <f>'一般公共预算财政拨款基本及项目经济分类总表（八）'!C13</f>
        <v>住房公积金</v>
      </c>
      <c r="D13" s="50">
        <f t="shared" si="0"/>
        <v>375787</v>
      </c>
      <c r="E13" s="50">
        <f>SUM('一般公共预算财政拨款基本及项目经济分类总表（八）'!E13)</f>
        <v>375787</v>
      </c>
      <c r="F13" s="50"/>
    </row>
    <row r="14" ht="33" customHeight="true" spans="1:6">
      <c r="A14" s="101">
        <f>'一般公共预算财政拨款基本及项目经济分类总表（八）'!A14</f>
        <v>2080899</v>
      </c>
      <c r="B14" s="101" t="str">
        <f>'一般公共预算财政拨款基本及项目经济分类总表（八）'!B14</f>
        <v>其他优抚支出</v>
      </c>
      <c r="C14" s="101" t="str">
        <f>'一般公共预算财政拨款基本及项目经济分类总表（八）'!C14</f>
        <v>遗属人员补助金</v>
      </c>
      <c r="D14" s="50">
        <f t="shared" si="0"/>
        <v>120000</v>
      </c>
      <c r="E14" s="50"/>
      <c r="F14" s="50">
        <f>SUM('一般公共预算财政拨款基本及项目经济分类总表（八）'!F14)</f>
        <v>120000</v>
      </c>
    </row>
    <row r="15" ht="33" customHeight="true" spans="1:6">
      <c r="A15" s="101" t="str">
        <f>'一般公共预算财政拨款基本及项目经济分类总表（八）'!A15</f>
        <v>2130202</v>
      </c>
      <c r="B15" s="101" t="str">
        <f>'一般公共预算财政拨款基本及项目经济分类总表（八）'!B15</f>
        <v>一般行政管理事务</v>
      </c>
      <c r="C15" s="101" t="str">
        <f>'一般公共预算财政拨款基本及项目经济分类总表（八）'!C15</f>
        <v>林业管理事务</v>
      </c>
      <c r="D15" s="50">
        <f t="shared" si="0"/>
        <v>130000</v>
      </c>
      <c r="E15" s="50">
        <f>SUM('一般公共预算财政拨款基本及项目经济分类总表（八）'!E16)</f>
        <v>0</v>
      </c>
      <c r="F15" s="50">
        <f>SUM('一般公共预算财政拨款基本及项目经济分类总表（八）'!F15)</f>
        <v>130000</v>
      </c>
    </row>
    <row r="16" ht="33" customHeight="true" spans="1:6">
      <c r="A16" s="101" t="str">
        <f>'一般公共预算财政拨款基本及项目经济分类总表（八）'!A16</f>
        <v>2130213</v>
      </c>
      <c r="B16" s="101" t="str">
        <f>'一般公共预算财政拨款基本及项目经济分类总表（八）'!B16</f>
        <v>执法与监督</v>
      </c>
      <c r="C16" s="101" t="str">
        <f>'一般公共预算财政拨款基本及项目经济分类总表（八）'!C16</f>
        <v>森林防火专项支出</v>
      </c>
      <c r="D16" s="50">
        <f t="shared" si="0"/>
        <v>700000</v>
      </c>
      <c r="E16" s="50"/>
      <c r="F16" s="50">
        <f>SUM('一般公共预算财政拨款基本及项目经济分类总表（八）'!F16)</f>
        <v>700000</v>
      </c>
    </row>
    <row r="17" ht="33" customHeight="true" spans="1:6">
      <c r="A17" s="101" t="str">
        <f>'一般公共预算财政拨款基本及项目经济分类总表（八）'!A17</f>
        <v>2130213</v>
      </c>
      <c r="B17" s="101" t="str">
        <f>'一般公共预算财政拨款基本及项目经济分类总表（八）'!B17</f>
        <v>执法与监督</v>
      </c>
      <c r="C17" s="101" t="str">
        <f>'一般公共预算财政拨款基本及项目经济分类总表（八）'!C17</f>
        <v>森林防火视频监控系统建设项目</v>
      </c>
      <c r="D17" s="50">
        <f t="shared" si="0"/>
        <v>3755000</v>
      </c>
      <c r="E17" s="50"/>
      <c r="F17" s="50">
        <f>SUM('一般公共预算财政拨款基本及项目经济分类总表（八）'!F17)</f>
        <v>3755000</v>
      </c>
    </row>
    <row r="18" ht="33" customHeight="true" spans="1:6">
      <c r="A18" s="101" t="str">
        <f>'一般公共预算财政拨款基本及项目经济分类总表（八）'!A18</f>
        <v>2320399</v>
      </c>
      <c r="B18" s="101" t="str">
        <f>'一般公共预算财政拨款基本及项目经济分类总表（八）'!B18</f>
        <v>地方政府其他一般债务付息支出</v>
      </c>
      <c r="C18" s="101" t="str">
        <f>'一般公共预算财政拨款基本及项目经济分类总表（八）'!C18</f>
        <v>偿还林业五期项目付息</v>
      </c>
      <c r="D18" s="50">
        <f t="shared" ref="D18:D24" si="1">SUM(E18:F18)</f>
        <v>130000</v>
      </c>
      <c r="E18" s="50"/>
      <c r="F18" s="50">
        <f>SUM('一般公共预算财政拨款基本及项目经济分类总表（八）'!F18)</f>
        <v>130000</v>
      </c>
    </row>
    <row r="19" ht="33" customHeight="true" spans="1:6">
      <c r="A19" s="101" t="str">
        <f>'一般公共预算财政拨款基本及项目经济分类总表（八）'!A19</f>
        <v>2130299</v>
      </c>
      <c r="B19" s="101" t="str">
        <f>'一般公共预算财政拨款基本及项目经济分类总表（八）'!B19</f>
        <v>其他林业和草原支出</v>
      </c>
      <c r="C19" s="101" t="str">
        <f>'一般公共预算财政拨款基本及项目经济分类总表（八）'!C19</f>
        <v>偿还林业五期项目还本</v>
      </c>
      <c r="D19" s="50">
        <f t="shared" si="1"/>
        <v>220000</v>
      </c>
      <c r="E19" s="50"/>
      <c r="F19" s="50">
        <f>SUM('一般公共预算财政拨款基本及项目经济分类总表（八）'!F19)</f>
        <v>220000</v>
      </c>
    </row>
    <row r="20" ht="33" customHeight="true" spans="1:6">
      <c r="A20" s="101" t="str">
        <f>'一般公共预算财政拨款基本及项目经济分类总表（八）'!A20</f>
        <v>2130299</v>
      </c>
      <c r="B20" s="101" t="str">
        <f>'一般公共预算财政拨款基本及项目经济分类总表（八）'!B20</f>
        <v>其他林业和草原支出</v>
      </c>
      <c r="C20" s="101" t="str">
        <f>'一般公共预算财政拨款基本及项目经济分类总表（八）'!C20</f>
        <v>通道绿化租地款</v>
      </c>
      <c r="D20" s="50">
        <f t="shared" si="1"/>
        <v>1610000</v>
      </c>
      <c r="E20" s="50"/>
      <c r="F20" s="50">
        <f>SUM('一般公共预算财政拨款基本及项目经济分类总表（八）'!F20)</f>
        <v>1610000</v>
      </c>
    </row>
    <row r="21" ht="33" customHeight="true" spans="1:6">
      <c r="A21" s="101" t="str">
        <f>'一般公共预算财政拨款基本及项目经济分类总表（八）'!A21</f>
        <v>2130299</v>
      </c>
      <c r="B21" s="101" t="str">
        <f>'一般公共预算财政拨款基本及项目经济分类总表（八）'!B21</f>
        <v>其他林业和草原支出</v>
      </c>
      <c r="C21" s="101" t="str">
        <f>'一般公共预算财政拨款基本及项目经济分类总表（八）'!C21</f>
        <v>森林保险保费县级配套</v>
      </c>
      <c r="D21" s="50">
        <f t="shared" si="1"/>
        <v>3100</v>
      </c>
      <c r="E21" s="50"/>
      <c r="F21" s="50">
        <f>SUM('一般公共预算财政拨款基本及项目经济分类总表（八）'!F21)</f>
        <v>3100</v>
      </c>
    </row>
    <row r="22" ht="32" customHeight="true" spans="1:6">
      <c r="A22" s="101" t="str">
        <f>'一般公共预算财政拨款基本及项目经济分类总表（八）'!A22</f>
        <v>2130299</v>
      </c>
      <c r="B22" s="101" t="str">
        <f>'一般公共预算财政拨款基本及项目经济分类总表（八）'!B22</f>
        <v>其他林业和草原支出</v>
      </c>
      <c r="C22" s="101" t="str">
        <f>'一般公共预算财政拨款基本及项目经济分类总表（八）'!C22</f>
        <v>2022年孤峰山林木灌溉工程项目</v>
      </c>
      <c r="D22" s="50">
        <f t="shared" si="1"/>
        <v>1362800</v>
      </c>
      <c r="E22" s="50"/>
      <c r="F22" s="50">
        <f>SUM('一般公共预算财政拨款基本及项目经济分类总表（八）'!F22)</f>
        <v>1362800</v>
      </c>
    </row>
    <row r="23" ht="32" customHeight="true" spans="1:6">
      <c r="A23" s="101" t="str">
        <f>'一般公共预算财政拨款基本及项目经济分类总表（八）'!A23</f>
        <v>2130299</v>
      </c>
      <c r="B23" s="101" t="str">
        <f>'一般公共预算财政拨款基本及项目经济分类总表（八）'!B23</f>
        <v>其他林业和草原支出</v>
      </c>
      <c r="C23" s="101" t="str">
        <f>'一般公共预算财政拨款基本及项目经济分类总表（八）'!C23</f>
        <v>2022年孤峰山封山育林工程项目</v>
      </c>
      <c r="D23" s="50">
        <f t="shared" si="1"/>
        <v>360300</v>
      </c>
      <c r="E23" s="50"/>
      <c r="F23" s="50">
        <f>SUM('一般公共预算财政拨款基本及项目经济分类总表（八）'!F23)</f>
        <v>360300</v>
      </c>
    </row>
    <row r="24" ht="32" customHeight="true" spans="1:6">
      <c r="A24" s="101" t="str">
        <f>'一般公共预算财政拨款基本及项目经济分类总表（八）'!A24</f>
        <v>2130299</v>
      </c>
      <c r="B24" s="101" t="str">
        <f>'一般公共预算财政拨款基本及项目经济分类总表（八）'!B24</f>
        <v>其他林业和草原支出</v>
      </c>
      <c r="C24" s="101" t="str">
        <f>'一般公共预算财政拨款基本及项目经济分类总表（八）'!C24</f>
        <v>2022年造林绿化空间评估项目</v>
      </c>
      <c r="D24" s="50">
        <f t="shared" si="1"/>
        <v>257800</v>
      </c>
      <c r="E24" s="50"/>
      <c r="F24" s="50">
        <f>SUM('一般公共预算财政拨款基本及项目经济分类总表（八）'!F24)</f>
        <v>257800</v>
      </c>
    </row>
    <row r="25" ht="32" customHeight="true" spans="1:6">
      <c r="A25" s="101" t="str">
        <f>'一般公共预算财政拨款基本及项目经济分类总表（八）'!A25</f>
        <v>2130299</v>
      </c>
      <c r="B25" s="101" t="str">
        <f>'一般公共预算财政拨款基本及项目经济分类总表（八）'!B25</f>
        <v>其他林业和草原支出</v>
      </c>
      <c r="C25" s="101" t="str">
        <f>'一般公共预算财政拨款基本及项目经济分类总表（八）'!C25</f>
        <v>2019年三北防护林项目</v>
      </c>
      <c r="D25" s="50">
        <f t="shared" ref="D25:D59" si="2">SUM(E25:F25)</f>
        <v>933800</v>
      </c>
      <c r="E25" s="50"/>
      <c r="F25" s="50">
        <f>SUM('一般公共预算财政拨款基本及项目经济分类总表（八）'!F25)</f>
        <v>933800</v>
      </c>
    </row>
    <row r="26" ht="32" customHeight="true" spans="1:6">
      <c r="A26" s="101" t="str">
        <f>'一般公共预算财政拨款基本及项目经济分类总表（八）'!A26</f>
        <v>2130299</v>
      </c>
      <c r="B26" s="101" t="str">
        <f>'一般公共预算财政拨款基本及项目经济分类总表（八）'!B26</f>
        <v>其他林业和草原支出</v>
      </c>
      <c r="C26" s="101" t="str">
        <f>'一般公共预算财政拨款基本及项目经济分类总表（八）'!C26</f>
        <v>2019年孤峰山彩叶树种造林工程项目</v>
      </c>
      <c r="D26" s="50">
        <f t="shared" si="2"/>
        <v>229000</v>
      </c>
      <c r="E26" s="50"/>
      <c r="F26" s="50">
        <f>SUM('一般公共预算财政拨款基本及项目经济分类总表（八）'!F26)</f>
        <v>229000</v>
      </c>
    </row>
    <row r="27" ht="32" customHeight="true" spans="1:6">
      <c r="A27" s="101" t="str">
        <f>'一般公共预算财政拨款基本及项目经济分类总表（八）'!A27</f>
        <v>2130299</v>
      </c>
      <c r="B27" s="101" t="str">
        <f>'一般公共预算财政拨款基本及项目经济分类总表（八）'!B27</f>
        <v>其他林业和草原支出</v>
      </c>
      <c r="C27" s="101" t="str">
        <f>'一般公共预算财政拨款基本及项目经济分类总表（八）'!C27</f>
        <v>2020年黄河流域荒坡沙地生态修复工程项目</v>
      </c>
      <c r="D27" s="50">
        <f t="shared" si="2"/>
        <v>1633000</v>
      </c>
      <c r="E27" s="50"/>
      <c r="F27" s="50">
        <f>SUM('一般公共预算财政拨款基本及项目经济分类总表（八）'!F27)</f>
        <v>1633000</v>
      </c>
    </row>
    <row r="28" ht="43.2" customHeight="true" spans="1:6">
      <c r="A28" s="101" t="str">
        <f>'一般公共预算财政拨款基本及项目经济分类总表（八）'!A28</f>
        <v>2130299</v>
      </c>
      <c r="B28" s="101" t="str">
        <f>'一般公共预算财政拨款基本及项目经济分类总表（八）'!B28</f>
        <v>其他林业和草原支出</v>
      </c>
      <c r="C28" s="101" t="str">
        <f>'一般公共预算财政拨款基本及项目经济分类总表（八）'!C28</f>
        <v>2020年后土祠后门通道及周边护坡打孔绿化工程项目</v>
      </c>
      <c r="D28" s="50">
        <f t="shared" si="2"/>
        <v>101000</v>
      </c>
      <c r="E28" s="50"/>
      <c r="F28" s="50">
        <f>SUM('一般公共预算财政拨款基本及项目经济分类总表（八）'!F28)</f>
        <v>101000</v>
      </c>
    </row>
    <row r="29" ht="33" customHeight="true" spans="1:6">
      <c r="A29" s="101" t="str">
        <f>'一般公共预算财政拨款基本及项目经济分类总表（八）'!A29</f>
        <v>2130299</v>
      </c>
      <c r="B29" s="101" t="str">
        <f>'一般公共预算财政拨款基本及项目经济分类总表（八）'!B29</f>
        <v>其他林业和草原支出</v>
      </c>
      <c r="C29" s="101" t="str">
        <f>'一般公共预算财政拨款基本及项目经济分类总表（八）'!C29</f>
        <v>2020年康庄、高速引线、李后路、运稷路、209国道、苹果主题公园、生态修复等9项工程绿化项目</v>
      </c>
      <c r="D29" s="50">
        <f t="shared" si="2"/>
        <v>3495300</v>
      </c>
      <c r="E29" s="50"/>
      <c r="F29" s="50">
        <f>SUM('一般公共预算财政拨款基本及项目经济分类总表（八）'!F29)</f>
        <v>3495300</v>
      </c>
    </row>
    <row r="30" ht="33" customHeight="true" spans="1:6">
      <c r="A30" s="101" t="str">
        <f>'一般公共预算财政拨款基本及项目经济分类总表（八）'!A30</f>
        <v>2130299</v>
      </c>
      <c r="B30" s="101" t="str">
        <f>'一般公共预算财政拨款基本及项目经济分类总表（八）'!B30</f>
        <v>其他林业和草原支出</v>
      </c>
      <c r="C30" s="101" t="str">
        <f>'一般公共预算财政拨款基本及项目经济分类总表（八）'!C30</f>
        <v>2020年沿黄旅游公路环保监测点周围绿化工程项目</v>
      </c>
      <c r="D30" s="50">
        <f t="shared" si="2"/>
        <v>197800</v>
      </c>
      <c r="E30" s="50"/>
      <c r="F30" s="50">
        <f>SUM('一般公共预算财政拨款基本及项目经济分类总表（八）'!F30)</f>
        <v>197800</v>
      </c>
    </row>
    <row r="31" ht="33" customHeight="true" spans="1:6">
      <c r="A31" s="101" t="str">
        <f>'一般公共预算财政拨款基本及项目经济分类总表（八）'!A31</f>
        <v>2130299</v>
      </c>
      <c r="B31" s="101" t="str">
        <f>'一般公共预算财政拨款基本及项目经济分类总表（八）'!B31</f>
        <v>其他林业和草原支出</v>
      </c>
      <c r="C31" s="101" t="str">
        <f>'一般公共预算财政拨款基本及项目经济分类总表（八）'!C31</f>
        <v>2020年湿地鸟类观测台建设工程项目</v>
      </c>
      <c r="D31" s="50">
        <f t="shared" si="2"/>
        <v>181100</v>
      </c>
      <c r="E31" s="50"/>
      <c r="F31" s="50">
        <f>SUM('一般公共预算财政拨款基本及项目经济分类总表（八）'!F31)</f>
        <v>181100</v>
      </c>
    </row>
    <row r="32" ht="33" customHeight="true" spans="1:6">
      <c r="A32" s="101" t="str">
        <f>'一般公共预算财政拨款基本及项目经济分类总表（八）'!A32</f>
        <v>2130299</v>
      </c>
      <c r="B32" s="101" t="str">
        <f>'一般公共预算财政拨款基本及项目经济分类总表（八）'!B32</f>
        <v>其他林业和草原支出</v>
      </c>
      <c r="C32" s="101" t="str">
        <f>'一般公共预算财政拨款基本及项目经济分类总表（八）'!C32</f>
        <v>2021年重点绿化工程</v>
      </c>
      <c r="D32" s="50">
        <f t="shared" si="2"/>
        <v>7138900</v>
      </c>
      <c r="E32" s="50"/>
      <c r="F32" s="50">
        <f>SUM('一般公共预算财政拨款基本及项目经济分类总表（八）'!F32)</f>
        <v>7138900</v>
      </c>
    </row>
    <row r="33" ht="33" customHeight="true" spans="1:6">
      <c r="A33" s="101" t="str">
        <f>'一般公共预算财政拨款基本及项目经济分类总表（八）'!A33</f>
        <v>2130299</v>
      </c>
      <c r="B33" s="101" t="str">
        <f>'一般公共预算财政拨款基本及项目经济分类总表（八）'!B33</f>
        <v>其他林业和草原支出</v>
      </c>
      <c r="C33" s="101" t="str">
        <f>'一般公共预算财政拨款基本及项目经济分类总表（八）'!C33</f>
        <v>2021年万荣县沿黄旅游路二期（第二、三部分）绿化工程项目</v>
      </c>
      <c r="D33" s="50">
        <f t="shared" si="2"/>
        <v>6050100</v>
      </c>
      <c r="E33" s="50"/>
      <c r="F33" s="50">
        <f>SUM('一般公共预算财政拨款基本及项目经济分类总表（八）'!F33)</f>
        <v>6050100</v>
      </c>
    </row>
    <row r="34" ht="33" customHeight="true" spans="1:6">
      <c r="A34" s="101" t="str">
        <f>'一般公共预算财政拨款基本及项目经济分类总表（八）'!A34</f>
        <v>2130299</v>
      </c>
      <c r="B34" s="101" t="str">
        <f>'一般公共预算财政拨款基本及项目经济分类总表（八）'!B34</f>
        <v>其他林业和草原支出</v>
      </c>
      <c r="C34" s="101" t="str">
        <f>'一般公共预算财政拨款基本及项目经济分类总表（八）'!C34</f>
        <v>2021年后土祠周边生态修复绿化工程项目</v>
      </c>
      <c r="D34" s="50">
        <f t="shared" si="2"/>
        <v>400200</v>
      </c>
      <c r="E34" s="50"/>
      <c r="F34" s="50">
        <f>SUM('一般公共预算财政拨款基本及项目经济分类总表（八）'!F34)</f>
        <v>400200</v>
      </c>
    </row>
    <row r="35" ht="33" customHeight="true" spans="1:6">
      <c r="A35" s="101" t="str">
        <f>'一般公共预算财政拨款基本及项目经济分类总表（八）'!A35</f>
        <v>2130299</v>
      </c>
      <c r="B35" s="101" t="str">
        <f>'一般公共预算财政拨款基本及项目经济分类总表（八）'!B35</f>
        <v>其他林业和草原支出</v>
      </c>
      <c r="C35" s="101" t="str">
        <f>'一般公共预算财政拨款基本及项目经济分类总表（八）'!C35</f>
        <v>2021年万荣县临猗交界处绿化工程项目</v>
      </c>
      <c r="D35" s="50">
        <f t="shared" si="2"/>
        <v>378900</v>
      </c>
      <c r="E35" s="50"/>
      <c r="F35" s="50">
        <f>SUM('一般公共预算财政拨款基本及项目经济分类总表（八）'!F35)</f>
        <v>378900</v>
      </c>
    </row>
    <row r="36" ht="33" customHeight="true" spans="1:6">
      <c r="A36" s="101" t="str">
        <f>'一般公共预算财政拨款基本及项目经济分类总表（八）'!A36</f>
        <v>2130299</v>
      </c>
      <c r="B36" s="101" t="str">
        <f>'一般公共预算财政拨款基本及项目经济分类总表（八）'!B36</f>
        <v>其他林业和草原支出</v>
      </c>
      <c r="C36" s="101" t="str">
        <f>'一般公共预算财政拨款基本及项目经济分类总表（八）'!C36</f>
        <v>2021年皇甫－袁家庄通道绿化工程项目</v>
      </c>
      <c r="D36" s="50">
        <f t="shared" si="2"/>
        <v>595700</v>
      </c>
      <c r="E36" s="50"/>
      <c r="F36" s="50">
        <f>SUM('一般公共预算财政拨款基本及项目经济分类总表（八）'!F36)</f>
        <v>595700</v>
      </c>
    </row>
    <row r="37" ht="33" customHeight="true" spans="1:6">
      <c r="A37" s="101" t="str">
        <f>'一般公共预算财政拨款基本及项目经济分类总表（八）'!A37</f>
        <v>2130299</v>
      </c>
      <c r="B37" s="101" t="str">
        <f>'一般公共预算财政拨款基本及项目经济分类总表（八）'!B37</f>
        <v>其他林业和草原支出</v>
      </c>
      <c r="C37" s="101" t="str">
        <f>'一般公共预算财政拨款基本及项目经济分类总表（八）'!C37</f>
        <v>2022年森林城市创建总体规划项目</v>
      </c>
      <c r="D37" s="50">
        <f t="shared" si="2"/>
        <v>327600</v>
      </c>
      <c r="E37" s="50"/>
      <c r="F37" s="50">
        <f>SUM('一般公共预算财政拨款基本及项目经济分类总表（八）'!F37)</f>
        <v>327600</v>
      </c>
    </row>
    <row r="38" ht="33" customHeight="true" spans="1:6">
      <c r="A38" s="101" t="str">
        <f>'一般公共预算财政拨款基本及项目经济分类总表（八）'!A38</f>
        <v>2130299</v>
      </c>
      <c r="B38" s="101" t="str">
        <f>'一般公共预算财政拨款基本及项目经济分类总表（八）'!B38</f>
        <v>其他林业和草原支出</v>
      </c>
      <c r="C38" s="101" t="str">
        <f>'一般公共预算财政拨款基本及项目经济分类总表（八）'!C38</f>
        <v>2022年裴运线南张至薛李段通道绿化工程项目</v>
      </c>
      <c r="D38" s="50">
        <f t="shared" si="2"/>
        <v>6020000</v>
      </c>
      <c r="E38" s="50"/>
      <c r="F38" s="50">
        <f>SUM('一般公共预算财政拨款基本及项目经济分类总表（八）'!F38)</f>
        <v>6020000</v>
      </c>
    </row>
    <row r="39" ht="33" customHeight="true" spans="1:6">
      <c r="A39" s="101" t="str">
        <f>'一般公共预算财政拨款基本及项目经济分类总表（八）'!A39</f>
        <v>2130299</v>
      </c>
      <c r="B39" s="101" t="str">
        <f>'一般公共预算财政拨款基本及项目经济分类总表（八）'!B39</f>
        <v>其他林业和草原支出</v>
      </c>
      <c r="C39" s="101" t="str">
        <f>'一般公共预算财政拨款基本及项目经济分类总表（八）'!C39</f>
        <v>2022年万荣县南外环道路绿化工程项目</v>
      </c>
      <c r="D39" s="50">
        <f t="shared" si="2"/>
        <v>5272800</v>
      </c>
      <c r="E39" s="50"/>
      <c r="F39" s="50">
        <f>SUM('一般公共预算财政拨款基本及项目经济分类总表（八）'!F39)</f>
        <v>5272800</v>
      </c>
    </row>
    <row r="40" ht="33" customHeight="true" spans="1:6">
      <c r="A40" s="101" t="str">
        <f>'一般公共预算财政拨款基本及项目经济分类总表（八）'!A40</f>
        <v>2130299</v>
      </c>
      <c r="B40" s="101" t="str">
        <f>'一般公共预算财政拨款基本及项目经济分类总表（八）'!B40</f>
        <v>其他林业和草原支出</v>
      </c>
      <c r="C40" s="101" t="str">
        <f>'一般公共预算财政拨款基本及项目经济分类总表（八）'!C40</f>
        <v>2022年北环街（华康北路-运稷路）绿化提升改造项目</v>
      </c>
      <c r="D40" s="50">
        <f t="shared" si="2"/>
        <v>4363200</v>
      </c>
      <c r="E40" s="50"/>
      <c r="F40" s="50">
        <f>SUM('一般公共预算财政拨款基本及项目经济分类总表（八）'!F40)</f>
        <v>4363200</v>
      </c>
    </row>
    <row r="41" ht="33" customHeight="true" spans="1:6">
      <c r="A41" s="101" t="str">
        <f>'一般公共预算财政拨款基本及项目经济分类总表（八）'!A41</f>
        <v>2130299</v>
      </c>
      <c r="B41" s="101" t="str">
        <f>'一般公共预算财政拨款基本及项目经济分类总表（八）'!B41</f>
        <v>其他林业和草原支出</v>
      </c>
      <c r="C41" s="101" t="str">
        <f>'一般公共预算财政拨款基本及项目经济分类总表（八）'!C41</f>
        <v>2022年沿黄旅游路第三部分建设工程（支线李家大院至羊道）绿化项目</v>
      </c>
      <c r="D41" s="50">
        <f t="shared" si="2"/>
        <v>840000</v>
      </c>
      <c r="E41" s="50"/>
      <c r="F41" s="50">
        <f>SUM('一般公共预算财政拨款基本及项目经济分类总表（八）'!F41)</f>
        <v>840000</v>
      </c>
    </row>
    <row r="42" ht="33" customHeight="true" spans="1:6">
      <c r="A42" s="101" t="str">
        <f>'一般公共预算财政拨款基本及项目经济分类总表（八）'!A42</f>
        <v>2130299</v>
      </c>
      <c r="B42" s="101" t="str">
        <f>'一般公共预算财政拨款基本及项目经济分类总表（八）'!B42</f>
        <v>其他林业和草原支出</v>
      </c>
      <c r="C42" s="101" t="str">
        <f>'一般公共预算财政拨款基本及项目经济分类总表（八）'!C42</f>
        <v>2022年万荣县李后路209国道至偏店提档升级绿化工程项目</v>
      </c>
      <c r="D42" s="50">
        <f t="shared" si="2"/>
        <v>153200</v>
      </c>
      <c r="E42" s="50"/>
      <c r="F42" s="50">
        <f>SUM('一般公共预算财政拨款基本及项目经济分类总表（八）'!F42)</f>
        <v>153200</v>
      </c>
    </row>
    <row r="43" ht="33" customHeight="true" spans="1:6">
      <c r="A43" s="101" t="str">
        <f>'一般公共预算财政拨款基本及项目经济分类总表（八）'!A43</f>
        <v>2130299</v>
      </c>
      <c r="B43" s="101" t="str">
        <f>'一般公共预算财政拨款基本及项目经济分类总表（八）'!B43</f>
        <v>其他林业和草原支出</v>
      </c>
      <c r="C43" s="101" t="str">
        <f>'一般公共预算财政拨款基本及项目经济分类总表（八）'!C43</f>
        <v>2022年沿黄旅游公路第三部分（李家大院至羊道）绿化工程（200m标准段）项目</v>
      </c>
      <c r="D43" s="50">
        <f t="shared" si="2"/>
        <v>61900</v>
      </c>
      <c r="E43" s="50"/>
      <c r="F43" s="50">
        <f>SUM('一般公共预算财政拨款基本及项目经济分类总表（八）'!F43)</f>
        <v>61900</v>
      </c>
    </row>
    <row r="44" ht="33" customHeight="true" spans="1:6">
      <c r="A44" s="101" t="str">
        <f>'一般公共预算财政拨款基本及项目经济分类总表（八）'!A44</f>
        <v>2130299</v>
      </c>
      <c r="B44" s="101" t="str">
        <f>'一般公共预算财政拨款基本及项目经济分类总表（八）'!B44</f>
        <v>其他林业和草原支出</v>
      </c>
      <c r="C44" s="101" t="str">
        <f>'一般公共预算财政拨款基本及项目经济分类总表（八）'!C44</f>
        <v>2022年万荣县闫景高速引线提档升级绿化工程项目</v>
      </c>
      <c r="D44" s="50">
        <f t="shared" si="2"/>
        <v>79600</v>
      </c>
      <c r="E44" s="50"/>
      <c r="F44" s="50">
        <f>SUM('一般公共预算财政拨款基本及项目经济分类总表（八）'!F44)</f>
        <v>79600</v>
      </c>
    </row>
    <row r="45" ht="33" customHeight="true" spans="1:6">
      <c r="A45" s="101" t="str">
        <f>'一般公共预算财政拨款基本及项目经济分类总表（八）'!A45</f>
        <v>2130299</v>
      </c>
      <c r="B45" s="101" t="str">
        <f>'一般公共预算财政拨款基本及项目经济分类总表（八）'!B45</f>
        <v>其他林业和草原支出</v>
      </c>
      <c r="C45" s="101" t="str">
        <f>'一般公共预算财政拨款基本及项目经济分类总表（八）'!C45</f>
        <v>2022年玉泉物流北路西路道路绿化工程项目</v>
      </c>
      <c r="D45" s="50">
        <f t="shared" si="2"/>
        <v>180000</v>
      </c>
      <c r="E45" s="50"/>
      <c r="F45" s="50">
        <f>SUM('一般公共预算财政拨款基本及项目经济分类总表（八）'!F45)</f>
        <v>180000</v>
      </c>
    </row>
    <row r="46" ht="33" customHeight="true" spans="1:6">
      <c r="A46" s="101" t="str">
        <f>'一般公共预算财政拨款基本及项目经济分类总表（八）'!A46</f>
        <v>2130299</v>
      </c>
      <c r="B46" s="101" t="str">
        <f>'一般公共预算财政拨款基本及项目经济分类总表（八）'!B46</f>
        <v>其他林业和草原支出</v>
      </c>
      <c r="C46" s="101" t="str">
        <f>'一般公共预算财政拨款基本及项目经济分类总表（八）'!C46</f>
        <v>2022年孤峰山主路彩叶树种工程项目</v>
      </c>
      <c r="D46" s="50">
        <f t="shared" si="2"/>
        <v>383000</v>
      </c>
      <c r="E46" s="50"/>
      <c r="F46" s="50">
        <f>SUM('一般公共预算财政拨款基本及项目经济分类总表（八）'!F46)</f>
        <v>383000</v>
      </c>
    </row>
    <row r="47" ht="33" customHeight="true" spans="1:6">
      <c r="A47" s="101" t="str">
        <f>'一般公共预算财政拨款基本及项目经济分类总表（八）'!A47</f>
        <v>2130299</v>
      </c>
      <c r="B47" s="101" t="str">
        <f>'一般公共预算财政拨款基本及项目经济分类总表（八）'!B47</f>
        <v>其他林业和草原支出</v>
      </c>
      <c r="C47" s="101" t="str">
        <f>'一般公共预算财政拨款基本及项目经济分类总表（八）'!C47</f>
        <v>2023年万荣县太贾-里望-通化苗木移植项目</v>
      </c>
      <c r="D47" s="50">
        <f t="shared" si="2"/>
        <v>1240900</v>
      </c>
      <c r="E47" s="50"/>
      <c r="F47" s="50">
        <f>SUM('一般公共预算财政拨款基本及项目经济分类总表（八）'!F47)</f>
        <v>1240900</v>
      </c>
    </row>
    <row r="48" ht="33" customHeight="true" spans="1:6">
      <c r="A48" s="101" t="str">
        <f>'一般公共预算财政拨款基本及项目经济分类总表（八）'!A48</f>
        <v>2130299</v>
      </c>
      <c r="B48" s="101" t="str">
        <f>'一般公共预算财政拨款基本及项目经济分类总表（八）'!B48</f>
        <v>其他林业和草原支出</v>
      </c>
      <c r="C48" s="101" t="str">
        <f>'一般公共预算财政拨款基本及项目经济分类总表（八）'!C48</f>
        <v>2023年高三线绿化提升项目</v>
      </c>
      <c r="D48" s="50">
        <f t="shared" si="2"/>
        <v>2915000</v>
      </c>
      <c r="E48" s="50"/>
      <c r="F48" s="50">
        <f>SUM('一般公共预算财政拨款基本及项目经济分类总表（八）'!F48)</f>
        <v>2915000</v>
      </c>
    </row>
    <row r="49" ht="33" customHeight="true" spans="1:6">
      <c r="A49" s="101" t="str">
        <f>'一般公共预算财政拨款基本及项目经济分类总表（八）'!A49</f>
        <v>2130299</v>
      </c>
      <c r="B49" s="101" t="str">
        <f>'一般公共预算财政拨款基本及项目经济分类总表（八）'!B49</f>
        <v>其他林业和草原支出</v>
      </c>
      <c r="C49" s="101" t="str">
        <f>'一般公共预算财政拨款基本及项目经济分类总表（八）'!C49</f>
        <v>2023年五坡路绿化提档升级</v>
      </c>
      <c r="D49" s="50">
        <f t="shared" si="2"/>
        <v>2140000</v>
      </c>
      <c r="E49" s="50"/>
      <c r="F49" s="50">
        <f>SUM('一般公共预算财政拨款基本及项目经济分类总表（八）'!F49)</f>
        <v>2140000</v>
      </c>
    </row>
    <row r="50" ht="33" customHeight="true" spans="1:6">
      <c r="A50" s="101" t="str">
        <f>'一般公共预算财政拨款基本及项目经济分类总表（八）'!A50</f>
        <v>2130299</v>
      </c>
      <c r="B50" s="101" t="str">
        <f>'一般公共预算财政拨款基本及项目经济分类总表（八）'!B50</f>
        <v>其他林业和草原支出</v>
      </c>
      <c r="C50" s="101" t="str">
        <f>'一般公共预算财政拨款基本及项目经济分类总表（八）'!C50</f>
        <v>2023年秦村-小风线道路绿化项目</v>
      </c>
      <c r="D50" s="50">
        <f t="shared" si="2"/>
        <v>1638000</v>
      </c>
      <c r="E50" s="50"/>
      <c r="F50" s="50">
        <f>SUM('一般公共预算财政拨款基本及项目经济分类总表（八）'!F50)</f>
        <v>1638000</v>
      </c>
    </row>
    <row r="51" ht="33" customHeight="true" spans="1:6">
      <c r="A51" s="101" t="str">
        <f>'一般公共预算财政拨款基本及项目经济分类总表（八）'!A51</f>
        <v>2130299</v>
      </c>
      <c r="B51" s="101" t="str">
        <f>'一般公共预算财政拨款基本及项目经济分类总表（八）'!B51</f>
        <v>其他林业和草原支出</v>
      </c>
      <c r="C51" s="101" t="str">
        <f>'一般公共预算财政拨款基本及项目经济分类总表（八）'!C51</f>
        <v>2023年李后路(偏店-王正)段绿化提升项目</v>
      </c>
      <c r="D51" s="50">
        <f t="shared" si="2"/>
        <v>2050000</v>
      </c>
      <c r="E51" s="50"/>
      <c r="F51" s="50">
        <f>SUM('一般公共预算财政拨款基本及项目经济分类总表（八）'!F51)</f>
        <v>2050000</v>
      </c>
    </row>
    <row r="52" ht="33" customHeight="true" spans="1:6">
      <c r="A52" s="101" t="str">
        <f>'一般公共预算财政拨款基本及项目经济分类总表（八）'!A52</f>
        <v>2130299</v>
      </c>
      <c r="B52" s="101" t="str">
        <f>'一般公共预算财政拨款基本及项目经济分类总表（八）'!B52</f>
        <v>其他林业和草原支出</v>
      </c>
      <c r="C52" s="101" t="str">
        <f>'一般公共预算财政拨款基本及项目经济分类总表（八）'!C52</f>
        <v>2023年荣河镇西环线（临河-周王）段绿化提升项目</v>
      </c>
      <c r="D52" s="50">
        <f t="shared" si="2"/>
        <v>2200000</v>
      </c>
      <c r="E52" s="50"/>
      <c r="F52" s="50">
        <f>SUM('一般公共预算财政拨款基本及项目经济分类总表（八）'!F52)</f>
        <v>2200000</v>
      </c>
    </row>
    <row r="53" ht="33" customHeight="true" spans="1:6">
      <c r="A53" s="101" t="str">
        <f>'一般公共预算财政拨款基本及项目经济分类总表（八）'!A53</f>
        <v>2130299</v>
      </c>
      <c r="B53" s="101" t="str">
        <f>'一般公共预算财政拨款基本及项目经济分类总表（八）'!B53</f>
        <v>其他林业和草原支出</v>
      </c>
      <c r="C53" s="101" t="str">
        <f>'一般公共预算财政拨款基本及项目经济分类总表（八）'!C53</f>
        <v>2023年裴运线(南张街道)段道路绿化提升项目</v>
      </c>
      <c r="D53" s="50">
        <f t="shared" si="2"/>
        <v>298500</v>
      </c>
      <c r="E53" s="50"/>
      <c r="F53" s="50">
        <f>SUM('一般公共预算财政拨款基本及项目经济分类总表（八）'!F53)</f>
        <v>298500</v>
      </c>
    </row>
    <row r="54" ht="33" customHeight="true" spans="1:6">
      <c r="A54" s="101" t="str">
        <f>'一般公共预算财政拨款基本及项目经济分类总表（八）'!A54</f>
        <v>2130299</v>
      </c>
      <c r="B54" s="101" t="str">
        <f>'一般公共预算财政拨款基本及项目经济分类总表（八）'!B54</f>
        <v>其他林业和草原支出</v>
      </c>
      <c r="C54" s="101" t="str">
        <f>'一般公共预算财政拨款基本及项目经济分类总表（八）'!C54</f>
        <v>2023年闫景高速口和荣河谢村坡绿化提升项目</v>
      </c>
      <c r="D54" s="50">
        <f t="shared" si="2"/>
        <v>295000</v>
      </c>
      <c r="E54" s="50"/>
      <c r="F54" s="50">
        <f>SUM('一般公共预算财政拨款基本及项目经济分类总表（八）'!F54)</f>
        <v>295000</v>
      </c>
    </row>
    <row r="55" ht="33" customHeight="true" spans="1:6">
      <c r="A55" s="101" t="str">
        <f>'一般公共预算财政拨款基本及项目经济分类总表（八）'!A55</f>
        <v>2130299</v>
      </c>
      <c r="B55" s="101" t="str">
        <f>'一般公共预算财政拨款基本及项目经济分类总表（八）'!B55</f>
        <v>其他林业和草原支出</v>
      </c>
      <c r="C55" s="101" t="str">
        <f>'一般公共预算财政拨款基本及项目经济分类总表（八）'!C55</f>
        <v>2023年柳家院通村路通道绿化工程项目</v>
      </c>
      <c r="D55" s="50">
        <f t="shared" si="2"/>
        <v>1200000</v>
      </c>
      <c r="E55" s="50"/>
      <c r="F55" s="50">
        <f>SUM('一般公共预算财政拨款基本及项目经济分类总表（八）'!F55)</f>
        <v>1200000</v>
      </c>
    </row>
    <row r="56" ht="33" customHeight="true" spans="1:6">
      <c r="A56" s="101" t="str">
        <f>'一般公共预算财政拨款基本及项目经济分类总表（八）'!A56</f>
        <v>2130299</v>
      </c>
      <c r="B56" s="101" t="str">
        <f>'一般公共预算财政拨款基本及项目经济分类总表（八）'!B56</f>
        <v>其他林业和草原支出</v>
      </c>
      <c r="C56" s="101" t="str">
        <f>'一般公共预算财政拨款基本及项目经济分类总表（八）'!C56</f>
        <v>2023年王显高速口至范家项目</v>
      </c>
      <c r="D56" s="50">
        <f t="shared" si="2"/>
        <v>250000</v>
      </c>
      <c r="E56" s="50"/>
      <c r="F56" s="50">
        <f>SUM('一般公共预算财政拨款基本及项目经济分类总表（八）'!F56)</f>
        <v>250000</v>
      </c>
    </row>
  </sheetData>
  <mergeCells count="6">
    <mergeCell ref="A1:F1"/>
    <mergeCell ref="A2:D2"/>
    <mergeCell ref="A3:C3"/>
    <mergeCell ref="D3:D4"/>
    <mergeCell ref="E3:E4"/>
    <mergeCell ref="F3:F4"/>
  </mergeCells>
  <printOptions horizontalCentered="true" verticalCentered="true"/>
  <pageMargins left="0.904166666666667" right="0.904166666666667" top="1.02291666666667" bottom="0.94375" header="0.511805555555556" footer="0.511805555555556"/>
  <pageSetup paperSize="9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3"/>
  </sheetPr>
  <dimension ref="A1:D31"/>
  <sheetViews>
    <sheetView showGridLines="0" showZeros="0" topLeftCell="A3" workbookViewId="0">
      <selection activeCell="D21" sqref="D21"/>
    </sheetView>
  </sheetViews>
  <sheetFormatPr defaultColWidth="9.12222222222222" defaultRowHeight="12.75" customHeight="true" outlineLevelCol="3"/>
  <cols>
    <col min="1" max="1" width="35" customWidth="true"/>
    <col min="2" max="2" width="16.5" customWidth="true"/>
    <col min="3" max="3" width="31" customWidth="true"/>
    <col min="4" max="4" width="17.5" customWidth="true"/>
  </cols>
  <sheetData>
    <row r="1" ht="36" customHeight="true" spans="1:4">
      <c r="A1" s="52" t="s">
        <v>126</v>
      </c>
      <c r="B1" s="52"/>
      <c r="C1" s="52"/>
      <c r="D1" s="52"/>
    </row>
    <row r="2" ht="22.5" customHeight="true" spans="1:4">
      <c r="A2" s="72" t="str">
        <f>(部门基本情况表!A2)</f>
        <v>编报单位：万荣县林业局</v>
      </c>
      <c r="B2" s="72"/>
      <c r="C2" s="72"/>
      <c r="D2" s="76" t="s">
        <v>26</v>
      </c>
    </row>
    <row r="3" ht="28.95" customHeight="true" spans="1:4">
      <c r="A3" s="42" t="s">
        <v>127</v>
      </c>
      <c r="B3" s="42" t="s">
        <v>128</v>
      </c>
      <c r="C3" s="42" t="s">
        <v>127</v>
      </c>
      <c r="D3" s="42" t="s">
        <v>128</v>
      </c>
    </row>
    <row r="4" ht="21.6" customHeight="true" spans="1:4">
      <c r="A4" s="140" t="s">
        <v>24</v>
      </c>
      <c r="B4" s="141">
        <f>SUM(B5,D5,B16,B22)</f>
        <v>5388080</v>
      </c>
      <c r="C4" s="142"/>
      <c r="D4" s="143"/>
    </row>
    <row r="5" ht="21.6" customHeight="true" spans="1:4">
      <c r="A5" s="144" t="s">
        <v>129</v>
      </c>
      <c r="B5" s="145">
        <f>SUM(B6:B15)</f>
        <v>5009437</v>
      </c>
      <c r="C5" s="144" t="s">
        <v>130</v>
      </c>
      <c r="D5" s="146">
        <f>SUM(D6,D23,D26)</f>
        <v>378643</v>
      </c>
    </row>
    <row r="6" ht="21.6" customHeight="true" spans="1:4">
      <c r="A6" s="144" t="s">
        <v>131</v>
      </c>
      <c r="B6" s="145">
        <v>1981523</v>
      </c>
      <c r="C6" s="144" t="s">
        <v>132</v>
      </c>
      <c r="D6" s="146">
        <f>SUM(D7:D22)</f>
        <v>175200</v>
      </c>
    </row>
    <row r="7" ht="21.6" customHeight="true" spans="1:4">
      <c r="A7" s="144" t="s">
        <v>133</v>
      </c>
      <c r="B7" s="145">
        <v>548128</v>
      </c>
      <c r="C7" s="144" t="s">
        <v>134</v>
      </c>
      <c r="D7" s="146">
        <v>56200</v>
      </c>
    </row>
    <row r="8" ht="21.6" customHeight="true" spans="1:4">
      <c r="A8" s="147" t="s">
        <v>135</v>
      </c>
      <c r="B8" s="145">
        <v>1009320</v>
      </c>
      <c r="C8" s="144" t="s">
        <v>136</v>
      </c>
      <c r="D8" s="146">
        <v>15000</v>
      </c>
    </row>
    <row r="9" ht="21.6" customHeight="true" spans="1:4">
      <c r="A9" s="148" t="s">
        <v>137</v>
      </c>
      <c r="B9" s="145">
        <v>177220</v>
      </c>
      <c r="C9" s="144" t="s">
        <v>138</v>
      </c>
      <c r="D9" s="146">
        <v>1600</v>
      </c>
    </row>
    <row r="10" ht="21.6" customHeight="true" spans="1:4">
      <c r="A10" s="148" t="s">
        <v>139</v>
      </c>
      <c r="B10" s="145">
        <v>524203</v>
      </c>
      <c r="C10" s="148" t="s">
        <v>140</v>
      </c>
      <c r="D10" s="146">
        <v>53200</v>
      </c>
    </row>
    <row r="11" ht="21.6" customHeight="true" spans="1:4">
      <c r="A11" s="148" t="s">
        <v>141</v>
      </c>
      <c r="B11" s="145">
        <v>212957</v>
      </c>
      <c r="C11" s="148" t="s">
        <v>142</v>
      </c>
      <c r="D11" s="146">
        <v>5000</v>
      </c>
    </row>
    <row r="12" ht="21.6" customHeight="true" spans="1:4">
      <c r="A12" s="148" t="s">
        <v>143</v>
      </c>
      <c r="B12" s="145">
        <v>158000</v>
      </c>
      <c r="C12" s="148" t="s">
        <v>144</v>
      </c>
      <c r="D12" s="146"/>
    </row>
    <row r="13" ht="21.6" customHeight="true" spans="1:4">
      <c r="A13" s="148" t="s">
        <v>145</v>
      </c>
      <c r="B13" s="145">
        <v>22299</v>
      </c>
      <c r="C13" s="148" t="s">
        <v>146</v>
      </c>
      <c r="D13" s="146"/>
    </row>
    <row r="14" ht="21.6" customHeight="true" spans="1:4">
      <c r="A14" s="147" t="s">
        <v>147</v>
      </c>
      <c r="B14" s="145">
        <v>375787</v>
      </c>
      <c r="C14" s="148" t="s">
        <v>148</v>
      </c>
      <c r="D14" s="146"/>
    </row>
    <row r="15" ht="21.6" customHeight="true" spans="1:4">
      <c r="A15" s="147" t="s">
        <v>149</v>
      </c>
      <c r="B15" s="145"/>
      <c r="C15" s="148" t="s">
        <v>150</v>
      </c>
      <c r="D15" s="146"/>
    </row>
    <row r="16" ht="21.6" customHeight="true" spans="1:4">
      <c r="A16" s="148" t="s">
        <v>151</v>
      </c>
      <c r="B16" s="145">
        <f>SUM(B17:B21)</f>
        <v>0</v>
      </c>
      <c r="C16" s="149" t="s">
        <v>152</v>
      </c>
      <c r="D16" s="146"/>
    </row>
    <row r="17" ht="21.6" customHeight="true" spans="1:4">
      <c r="A17" s="148" t="s">
        <v>153</v>
      </c>
      <c r="B17" s="146"/>
      <c r="C17" s="149" t="s">
        <v>154</v>
      </c>
      <c r="D17" s="146"/>
    </row>
    <row r="18" ht="21.6" customHeight="true" spans="1:4">
      <c r="A18" s="148" t="s">
        <v>155</v>
      </c>
      <c r="B18" s="146"/>
      <c r="C18" s="148" t="s">
        <v>156</v>
      </c>
      <c r="D18" s="146">
        <v>2000</v>
      </c>
    </row>
    <row r="19" ht="21.6" customHeight="true" spans="1:4">
      <c r="A19" s="148" t="s">
        <v>157</v>
      </c>
      <c r="B19" s="146"/>
      <c r="C19" s="148" t="s">
        <v>158</v>
      </c>
      <c r="D19" s="146">
        <v>0</v>
      </c>
    </row>
    <row r="20" ht="21.6" customHeight="true" spans="1:4">
      <c r="A20" s="148" t="s">
        <v>159</v>
      </c>
      <c r="B20" s="146"/>
      <c r="C20" s="148" t="s">
        <v>160</v>
      </c>
      <c r="D20" s="146">
        <v>0</v>
      </c>
    </row>
    <row r="21" ht="21.6" customHeight="true" spans="1:4">
      <c r="A21" s="148" t="s">
        <v>161</v>
      </c>
      <c r="B21" s="146"/>
      <c r="C21" s="150" t="s">
        <v>162</v>
      </c>
      <c r="D21" s="146">
        <v>42200</v>
      </c>
    </row>
    <row r="22" ht="21.6" customHeight="true" spans="1:4">
      <c r="A22" s="147" t="s">
        <v>163</v>
      </c>
      <c r="B22" s="146">
        <f>SUM(B23:B25)</f>
        <v>0</v>
      </c>
      <c r="C22" s="148" t="s">
        <v>164</v>
      </c>
      <c r="D22" s="151"/>
    </row>
    <row r="23" ht="21.6" customHeight="true" spans="1:4">
      <c r="A23" s="147" t="s">
        <v>165</v>
      </c>
      <c r="B23" s="146"/>
      <c r="C23" s="148" t="s">
        <v>166</v>
      </c>
      <c r="D23" s="146">
        <f>SUM(D24:D25)</f>
        <v>61939</v>
      </c>
    </row>
    <row r="24" ht="21.6" customHeight="true" spans="1:4">
      <c r="A24" s="147" t="s">
        <v>167</v>
      </c>
      <c r="B24" s="146"/>
      <c r="C24" s="148" t="s">
        <v>168</v>
      </c>
      <c r="D24" s="151">
        <v>33785</v>
      </c>
    </row>
    <row r="25" ht="21.6" customHeight="true" spans="1:4">
      <c r="A25" s="147" t="s">
        <v>169</v>
      </c>
      <c r="B25" s="146"/>
      <c r="C25" s="147" t="s">
        <v>170</v>
      </c>
      <c r="D25" s="151">
        <v>28154</v>
      </c>
    </row>
    <row r="26" ht="21.6" customHeight="true" spans="1:4">
      <c r="A26" s="148"/>
      <c r="B26" s="152"/>
      <c r="C26" s="144" t="s">
        <v>171</v>
      </c>
      <c r="D26" s="151">
        <f>SUM(D27:D31)</f>
        <v>141504</v>
      </c>
    </row>
    <row r="27" ht="21.6" customHeight="true" spans="1:4">
      <c r="A27" s="148"/>
      <c r="B27" s="152"/>
      <c r="C27" s="144" t="s">
        <v>172</v>
      </c>
      <c r="D27" s="151">
        <v>28000</v>
      </c>
    </row>
    <row r="28" ht="21.6" customHeight="true" spans="1:4">
      <c r="A28" s="148"/>
      <c r="B28" s="152"/>
      <c r="C28" s="148" t="s">
        <v>173</v>
      </c>
      <c r="D28" s="151">
        <v>42000</v>
      </c>
    </row>
    <row r="29" ht="21.6" customHeight="true" spans="1:4">
      <c r="A29" s="148"/>
      <c r="B29" s="152"/>
      <c r="C29" s="148" t="s">
        <v>174</v>
      </c>
      <c r="D29" s="151">
        <v>20500</v>
      </c>
    </row>
    <row r="30" ht="21.6" customHeight="true" spans="1:4">
      <c r="A30" s="148"/>
      <c r="B30" s="152"/>
      <c r="C30" s="148" t="s">
        <v>175</v>
      </c>
      <c r="D30" s="151">
        <v>51004</v>
      </c>
    </row>
    <row r="31" ht="21.6" customHeight="true" spans="1:4">
      <c r="A31" s="144"/>
      <c r="B31" s="153"/>
      <c r="C31" s="148" t="s">
        <v>176</v>
      </c>
      <c r="D31" s="146"/>
    </row>
  </sheetData>
  <mergeCells count="3">
    <mergeCell ref="A1:D1"/>
    <mergeCell ref="A2:C2"/>
    <mergeCell ref="B4:D4"/>
  </mergeCells>
  <printOptions horizontalCentered="true" verticalCentered="true"/>
  <pageMargins left="0.904166666666667" right="0.904166666666667" top="1.02291666666667" bottom="0.94375" header="0.786805555555556" footer="0.275"/>
  <pageSetup paperSize="9" orientation="portrait" horizontalDpi="6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B56"/>
  <sheetViews>
    <sheetView workbookViewId="0">
      <pane xSplit="6" ySplit="5" topLeftCell="G50" activePane="bottomRight" state="frozen"/>
      <selection/>
      <selection pane="topRight"/>
      <selection pane="bottomLeft"/>
      <selection pane="bottomRight" activeCell="F5" sqref="F5"/>
    </sheetView>
  </sheetViews>
  <sheetFormatPr defaultColWidth="9.12222222222222" defaultRowHeight="12.75" customHeight="true"/>
  <cols>
    <col min="1" max="1" width="12.1222222222222" style="91" customWidth="true"/>
    <col min="2" max="2" width="17.3777777777778" style="91" customWidth="true"/>
    <col min="3" max="3" width="27.3777777777778" style="91" customWidth="true"/>
    <col min="4" max="4" width="14.3777777777778" style="91" customWidth="true"/>
    <col min="5" max="6" width="13.5" style="91" customWidth="true"/>
    <col min="7" max="7" width="16" style="91" customWidth="true"/>
    <col min="8" max="8" width="13" style="91" customWidth="true"/>
    <col min="9" max="9" width="13.1222222222222" style="91" customWidth="true"/>
    <col min="10" max="11" width="12" style="91" customWidth="true"/>
    <col min="12" max="12" width="11.5" style="91" customWidth="true"/>
    <col min="13" max="15" width="11.6222222222222" style="91" customWidth="true"/>
    <col min="16" max="17" width="11" style="91" customWidth="true"/>
    <col min="18" max="18" width="12.3777777777778" style="91" customWidth="true"/>
    <col min="19" max="19" width="11.8777777777778" style="91" customWidth="true"/>
    <col min="20" max="20" width="11.1222222222222" style="91" customWidth="true"/>
    <col min="21" max="21" width="10.8777777777778" style="91" customWidth="true"/>
    <col min="22" max="22" width="8.87777777777778" style="91" customWidth="true"/>
    <col min="23" max="23" width="9" style="91" customWidth="true"/>
    <col min="24" max="24" width="9.5" style="91" customWidth="true"/>
    <col min="25" max="25" width="8.5" style="91" customWidth="true"/>
    <col min="26" max="26" width="10.5" style="91" customWidth="true"/>
    <col min="27" max="27" width="10.1222222222222" style="91" customWidth="true"/>
    <col min="28" max="29" width="8" style="91" customWidth="true"/>
    <col min="30" max="30" width="10.3777777777778" style="91" customWidth="true"/>
    <col min="31" max="31" width="11.1222222222222" style="91" customWidth="true"/>
    <col min="32" max="32" width="10" style="91" customWidth="true"/>
    <col min="33" max="33" width="9.87777777777778" style="91" customWidth="true"/>
    <col min="34" max="34" width="9.37777777777778" style="91" customWidth="true"/>
    <col min="35" max="35" width="8.37777777777778" style="91" customWidth="true"/>
    <col min="36" max="36" width="8.12222222222222" style="91" customWidth="true"/>
    <col min="37" max="40" width="9.62222222222222" style="91" customWidth="true"/>
    <col min="41" max="41" width="9.5" style="91" customWidth="true"/>
    <col min="42" max="43" width="9.62222222222222" style="91" customWidth="true"/>
    <col min="44" max="44" width="13" style="91" customWidth="true"/>
    <col min="45" max="46" width="10.3777777777778" style="91" customWidth="true"/>
    <col min="47" max="47" width="8" style="91" customWidth="true"/>
    <col min="48" max="49" width="10.6222222222222" style="91" customWidth="true"/>
    <col min="50" max="50" width="8" style="91" customWidth="true"/>
    <col min="51" max="51" width="13.1666666666667" style="91" customWidth="true"/>
    <col min="52" max="52" width="9.62222222222222" style="91" customWidth="true"/>
    <col min="53" max="53" width="11.3777777777778" style="91" customWidth="true"/>
    <col min="54" max="54" width="10.1222222222222" style="91" customWidth="true"/>
    <col min="55" max="55" width="13.1666666666667" style="91" customWidth="true"/>
    <col min="56" max="57" width="10" style="91" customWidth="true"/>
    <col min="58" max="58" width="10.1222222222222" style="91" customWidth="true"/>
    <col min="59" max="59" width="10" style="91" customWidth="true"/>
    <col min="60" max="60" width="9.37777777777778" style="91" customWidth="true"/>
    <col min="61" max="61" width="10.1222222222222" style="91" customWidth="true"/>
    <col min="62" max="62" width="9.62222222222222" style="91" customWidth="true"/>
    <col min="63" max="63" width="7" style="91" customWidth="true"/>
    <col min="64" max="65" width="9.62222222222222" style="91" customWidth="true"/>
    <col min="66" max="66" width="8.62222222222222" style="91" customWidth="true"/>
    <col min="67" max="67" width="10.1222222222222" style="91" customWidth="true"/>
    <col min="68" max="68" width="11.8777777777778" style="91" customWidth="true"/>
    <col min="69" max="16384" width="9.12222222222222" style="91"/>
  </cols>
  <sheetData>
    <row r="1" ht="36" customHeight="true" spans="1:68">
      <c r="A1" s="92" t="s">
        <v>177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 t="s">
        <v>177</v>
      </c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  <c r="AH1" s="92"/>
      <c r="AI1" s="92"/>
      <c r="AJ1" s="92"/>
      <c r="AK1" s="92"/>
      <c r="AL1" s="92"/>
      <c r="AM1" s="92"/>
      <c r="AN1" s="92"/>
      <c r="AO1" s="92"/>
      <c r="AP1" s="92"/>
      <c r="AQ1" s="92"/>
      <c r="AR1" s="92" t="s">
        <v>177</v>
      </c>
      <c r="AS1" s="92"/>
      <c r="AT1" s="92"/>
      <c r="AU1" s="92"/>
      <c r="AV1" s="92"/>
      <c r="AW1" s="92"/>
      <c r="AX1" s="92"/>
      <c r="AY1" s="92"/>
      <c r="AZ1" s="92"/>
      <c r="BA1" s="92"/>
      <c r="BB1" s="92"/>
      <c r="BC1" s="92"/>
      <c r="BD1" s="92"/>
      <c r="BE1" s="92"/>
      <c r="BF1" s="92"/>
      <c r="BG1" s="92"/>
      <c r="BH1" s="92"/>
      <c r="BI1" s="92"/>
      <c r="BJ1" s="92"/>
      <c r="BK1" s="92"/>
      <c r="BL1" s="92"/>
      <c r="BM1" s="92"/>
      <c r="BN1" s="92"/>
      <c r="BO1" s="92"/>
      <c r="BP1" s="92"/>
    </row>
    <row r="2" ht="28.5" customHeight="true" spans="1:68">
      <c r="A2" s="93" t="str">
        <f>(部门基本情况表!A2)</f>
        <v>编报单位：万荣县林业局</v>
      </c>
      <c r="B2" s="93"/>
      <c r="C2" s="93"/>
      <c r="G2" s="108"/>
      <c r="R2" s="108" t="s">
        <v>26</v>
      </c>
      <c r="S2" s="115" t="str">
        <f>部门基本情况表!A2</f>
        <v>编报单位：万荣县林业局</v>
      </c>
      <c r="T2" s="115"/>
      <c r="U2" s="115"/>
      <c r="V2" s="115"/>
      <c r="W2" s="115"/>
      <c r="X2" s="115"/>
      <c r="AP2" s="124" t="s">
        <v>26</v>
      </c>
      <c r="AQ2" s="124"/>
      <c r="AR2" s="125" t="str">
        <f>部门基本情况表!A2</f>
        <v>编报单位：万荣县林业局</v>
      </c>
      <c r="AS2" s="126"/>
      <c r="AT2" s="126"/>
      <c r="AU2" s="126"/>
      <c r="AV2" s="126"/>
      <c r="AW2" s="126"/>
      <c r="AX2" s="126"/>
      <c r="AY2" s="126"/>
      <c r="BM2" s="136"/>
      <c r="BN2" s="124" t="s">
        <v>26</v>
      </c>
      <c r="BO2" s="124"/>
      <c r="BP2" s="124"/>
    </row>
    <row r="3" s="88" customFormat="true" ht="41.25" customHeight="true" spans="1:68">
      <c r="A3" s="94" t="s">
        <v>29</v>
      </c>
      <c r="B3" s="94"/>
      <c r="C3" s="94"/>
      <c r="D3" s="95" t="s">
        <v>106</v>
      </c>
      <c r="E3" s="95" t="s">
        <v>107</v>
      </c>
      <c r="F3" s="95" t="s">
        <v>108</v>
      </c>
      <c r="G3" s="106" t="s">
        <v>178</v>
      </c>
      <c r="H3" s="106" t="s">
        <v>179</v>
      </c>
      <c r="I3" s="112" t="s">
        <v>180</v>
      </c>
      <c r="J3" s="113"/>
      <c r="K3" s="113"/>
      <c r="L3" s="113"/>
      <c r="M3" s="112" t="s">
        <v>181</v>
      </c>
      <c r="N3" s="113"/>
      <c r="O3" s="113"/>
      <c r="P3" s="114"/>
      <c r="Q3" s="104" t="s">
        <v>92</v>
      </c>
      <c r="R3" s="104" t="s">
        <v>182</v>
      </c>
      <c r="S3" s="116" t="s">
        <v>183</v>
      </c>
      <c r="T3" s="94" t="s">
        <v>184</v>
      </c>
      <c r="U3" s="94"/>
      <c r="V3" s="94"/>
      <c r="W3" s="94"/>
      <c r="X3" s="94"/>
      <c r="Y3" s="94"/>
      <c r="Z3" s="94"/>
      <c r="AA3" s="94"/>
      <c r="AB3" s="120" t="s">
        <v>184</v>
      </c>
      <c r="AC3" s="121"/>
      <c r="AD3" s="121"/>
      <c r="AE3" s="121"/>
      <c r="AF3" s="122"/>
      <c r="AG3" s="94" t="s">
        <v>185</v>
      </c>
      <c r="AH3" s="94" t="s">
        <v>186</v>
      </c>
      <c r="AI3" s="123" t="s">
        <v>187</v>
      </c>
      <c r="AJ3" s="121"/>
      <c r="AK3" s="122"/>
      <c r="AL3" s="94" t="s">
        <v>188</v>
      </c>
      <c r="AM3" s="94"/>
      <c r="AN3" s="94" t="s">
        <v>189</v>
      </c>
      <c r="AO3" s="94" t="s">
        <v>190</v>
      </c>
      <c r="AP3" s="94" t="s">
        <v>191</v>
      </c>
      <c r="AQ3" s="94" t="s">
        <v>192</v>
      </c>
      <c r="AR3" s="106" t="s">
        <v>193</v>
      </c>
      <c r="AS3" s="94" t="s">
        <v>194</v>
      </c>
      <c r="AT3" s="94"/>
      <c r="AU3" s="94"/>
      <c r="AV3" s="94" t="s">
        <v>195</v>
      </c>
      <c r="AW3" s="127" t="s">
        <v>196</v>
      </c>
      <c r="AX3" s="128" t="s">
        <v>197</v>
      </c>
      <c r="AY3" s="128"/>
      <c r="AZ3" s="94" t="s">
        <v>198</v>
      </c>
      <c r="BA3" s="106" t="s">
        <v>199</v>
      </c>
      <c r="BB3" s="128" t="s">
        <v>200</v>
      </c>
      <c r="BC3" s="128" t="s">
        <v>201</v>
      </c>
      <c r="BD3" s="130" t="s">
        <v>202</v>
      </c>
      <c r="BE3" s="134"/>
      <c r="BF3" s="134"/>
      <c r="BG3" s="135"/>
      <c r="BH3" s="94" t="s">
        <v>203</v>
      </c>
      <c r="BI3" s="94"/>
      <c r="BJ3" s="94"/>
      <c r="BK3" s="135" t="s">
        <v>204</v>
      </c>
      <c r="BL3" s="128" t="s">
        <v>205</v>
      </c>
      <c r="BM3" s="128"/>
      <c r="BN3" s="137" t="s">
        <v>206</v>
      </c>
      <c r="BO3" s="138"/>
      <c r="BP3" s="106" t="s">
        <v>207</v>
      </c>
    </row>
    <row r="4" s="89" customFormat="true" ht="42" customHeight="true" spans="1:80">
      <c r="A4" s="96" t="s">
        <v>73</v>
      </c>
      <c r="B4" s="97" t="s">
        <v>74</v>
      </c>
      <c r="C4" s="97" t="s">
        <v>208</v>
      </c>
      <c r="D4" s="95"/>
      <c r="E4" s="95"/>
      <c r="F4" s="95"/>
      <c r="G4" s="106" t="s">
        <v>209</v>
      </c>
      <c r="H4" s="106" t="s">
        <v>210</v>
      </c>
      <c r="I4" s="104" t="s">
        <v>211</v>
      </c>
      <c r="J4" s="104" t="s">
        <v>212</v>
      </c>
      <c r="K4" s="104" t="s">
        <v>213</v>
      </c>
      <c r="L4" s="104" t="s">
        <v>214</v>
      </c>
      <c r="M4" s="104" t="s">
        <v>215</v>
      </c>
      <c r="N4" s="104" t="s">
        <v>216</v>
      </c>
      <c r="O4" s="104" t="s">
        <v>217</v>
      </c>
      <c r="P4" s="104" t="s">
        <v>218</v>
      </c>
      <c r="Q4" s="104" t="s">
        <v>92</v>
      </c>
      <c r="R4" s="104" t="s">
        <v>182</v>
      </c>
      <c r="S4" s="106" t="s">
        <v>219</v>
      </c>
      <c r="T4" s="104" t="s">
        <v>220</v>
      </c>
      <c r="U4" s="104" t="s">
        <v>221</v>
      </c>
      <c r="V4" s="104" t="s">
        <v>222</v>
      </c>
      <c r="W4" s="104" t="s">
        <v>223</v>
      </c>
      <c r="X4" s="104" t="s">
        <v>224</v>
      </c>
      <c r="Y4" s="104" t="s">
        <v>225</v>
      </c>
      <c r="Z4" s="104" t="s">
        <v>226</v>
      </c>
      <c r="AA4" s="104" t="s">
        <v>227</v>
      </c>
      <c r="AB4" s="104" t="s">
        <v>228</v>
      </c>
      <c r="AC4" s="104" t="s">
        <v>229</v>
      </c>
      <c r="AD4" s="104" t="s">
        <v>230</v>
      </c>
      <c r="AE4" s="104" t="s">
        <v>231</v>
      </c>
      <c r="AF4" s="104" t="s">
        <v>232</v>
      </c>
      <c r="AG4" s="104" t="s">
        <v>185</v>
      </c>
      <c r="AH4" s="104" t="s">
        <v>186</v>
      </c>
      <c r="AI4" s="104" t="s">
        <v>233</v>
      </c>
      <c r="AJ4" s="104" t="s">
        <v>234</v>
      </c>
      <c r="AK4" s="104" t="s">
        <v>235</v>
      </c>
      <c r="AL4" s="104" t="s">
        <v>236</v>
      </c>
      <c r="AM4" s="104" t="s">
        <v>188</v>
      </c>
      <c r="AN4" s="104" t="s">
        <v>189</v>
      </c>
      <c r="AO4" s="104" t="s">
        <v>190</v>
      </c>
      <c r="AP4" s="104" t="s">
        <v>191</v>
      </c>
      <c r="AQ4" s="94" t="s">
        <v>192</v>
      </c>
      <c r="AR4" s="106" t="s">
        <v>193</v>
      </c>
      <c r="AS4" s="104" t="s">
        <v>237</v>
      </c>
      <c r="AT4" s="104" t="s">
        <v>238</v>
      </c>
      <c r="AU4" s="104" t="s">
        <v>239</v>
      </c>
      <c r="AV4" s="104" t="s">
        <v>195</v>
      </c>
      <c r="AW4" s="127" t="s">
        <v>196</v>
      </c>
      <c r="AX4" s="128" t="s">
        <v>240</v>
      </c>
      <c r="AY4" s="128" t="s">
        <v>241</v>
      </c>
      <c r="AZ4" s="104" t="s">
        <v>198</v>
      </c>
      <c r="BA4" s="106" t="s">
        <v>242</v>
      </c>
      <c r="BB4" s="128" t="s">
        <v>200</v>
      </c>
      <c r="BC4" s="128" t="s">
        <v>201</v>
      </c>
      <c r="BD4" s="128" t="s">
        <v>243</v>
      </c>
      <c r="BE4" s="128" t="s">
        <v>244</v>
      </c>
      <c r="BF4" s="128" t="s">
        <v>245</v>
      </c>
      <c r="BG4" s="128" t="s">
        <v>246</v>
      </c>
      <c r="BH4" s="104" t="s">
        <v>247</v>
      </c>
      <c r="BI4" s="94" t="s">
        <v>248</v>
      </c>
      <c r="BJ4" s="94" t="s">
        <v>249</v>
      </c>
      <c r="BK4" s="135" t="s">
        <v>204</v>
      </c>
      <c r="BL4" s="135" t="s">
        <v>250</v>
      </c>
      <c r="BM4" s="128" t="s">
        <v>251</v>
      </c>
      <c r="BN4" s="139" t="s">
        <v>252</v>
      </c>
      <c r="BO4" s="139" t="s">
        <v>253</v>
      </c>
      <c r="BP4" s="106" t="s">
        <v>207</v>
      </c>
      <c r="BQ4" s="88"/>
      <c r="BR4" s="88"/>
      <c r="BS4" s="88"/>
      <c r="BT4" s="88"/>
      <c r="BU4" s="88"/>
      <c r="BV4" s="88"/>
      <c r="BW4" s="88"/>
      <c r="BX4" s="88"/>
      <c r="BY4" s="88"/>
      <c r="BZ4" s="88"/>
      <c r="CA4" s="88"/>
      <c r="CB4" s="88"/>
    </row>
    <row r="5" s="90" customFormat="true" ht="31.5" customHeight="true" spans="1:68">
      <c r="A5" s="98"/>
      <c r="B5" s="98"/>
      <c r="C5" s="99" t="s">
        <v>125</v>
      </c>
      <c r="D5" s="100">
        <f t="shared" ref="D5:D24" si="0">SUM(E5:F5)</f>
        <v>67280580</v>
      </c>
      <c r="E5" s="103">
        <f>SUM('一般公共预算财政拨款基本支出经济分类表（七）'!B4)</f>
        <v>5388080</v>
      </c>
      <c r="F5" s="103">
        <f>SUM(F6:F56)</f>
        <v>61892500</v>
      </c>
      <c r="G5" s="109">
        <f>SUM(H5+S5+AR5+BA5+BN5+BO5+BP5)</f>
        <v>67637580</v>
      </c>
      <c r="H5" s="109">
        <f t="shared" ref="H5:H13" si="1">SUM(I5:R5)</f>
        <v>5009437</v>
      </c>
      <c r="I5" s="109">
        <f>SUM(I6:I30)</f>
        <v>1981523</v>
      </c>
      <c r="J5" s="109">
        <f t="shared" ref="I5:R5" si="2">SUM(J6:J30)</f>
        <v>548128</v>
      </c>
      <c r="K5" s="109">
        <f t="shared" si="2"/>
        <v>1009320</v>
      </c>
      <c r="L5" s="109">
        <f t="shared" si="2"/>
        <v>177220</v>
      </c>
      <c r="M5" s="109">
        <f t="shared" si="2"/>
        <v>524203</v>
      </c>
      <c r="N5" s="109">
        <f t="shared" si="2"/>
        <v>158000</v>
      </c>
      <c r="O5" s="109">
        <f t="shared" si="2"/>
        <v>212957</v>
      </c>
      <c r="P5" s="109">
        <f t="shared" si="2"/>
        <v>22299</v>
      </c>
      <c r="Q5" s="109">
        <f t="shared" si="2"/>
        <v>375787</v>
      </c>
      <c r="R5" s="109">
        <f t="shared" si="2"/>
        <v>0</v>
      </c>
      <c r="S5" s="109">
        <f t="shared" ref="S5" si="3">SUM(T5:AP5)</f>
        <v>3931743</v>
      </c>
      <c r="T5" s="109">
        <f>SUM(T6:T56)</f>
        <v>160200</v>
      </c>
      <c r="U5" s="109">
        <f t="shared" ref="U5:AA5" si="4">SUM(U6:U56)</f>
        <v>15000</v>
      </c>
      <c r="V5" s="109">
        <f t="shared" si="4"/>
        <v>1600</v>
      </c>
      <c r="W5" s="109">
        <f t="shared" si="4"/>
        <v>28000</v>
      </c>
      <c r="X5" s="109">
        <f t="shared" si="4"/>
        <v>42000</v>
      </c>
      <c r="Y5" s="109">
        <f t="shared" si="4"/>
        <v>20500</v>
      </c>
      <c r="Z5" s="109">
        <f t="shared" si="4"/>
        <v>151004</v>
      </c>
      <c r="AA5" s="109">
        <f t="shared" si="4"/>
        <v>73200</v>
      </c>
      <c r="AB5" s="109">
        <f t="shared" ref="AB5:AP5" si="5">SUM(AB6:AB56)</f>
        <v>0</v>
      </c>
      <c r="AC5" s="109">
        <f t="shared" si="5"/>
        <v>0</v>
      </c>
      <c r="AD5" s="109">
        <f t="shared" si="5"/>
        <v>33785</v>
      </c>
      <c r="AE5" s="109">
        <f t="shared" si="5"/>
        <v>28154</v>
      </c>
      <c r="AF5" s="109">
        <f t="shared" si="5"/>
        <v>122200</v>
      </c>
      <c r="AG5" s="109">
        <f t="shared" si="5"/>
        <v>0</v>
      </c>
      <c r="AH5" s="109">
        <f t="shared" si="5"/>
        <v>0</v>
      </c>
      <c r="AI5" s="109">
        <f t="shared" si="5"/>
        <v>360000</v>
      </c>
      <c r="AJ5" s="109">
        <f t="shared" si="5"/>
        <v>0</v>
      </c>
      <c r="AK5" s="109">
        <f t="shared" si="5"/>
        <v>130000</v>
      </c>
      <c r="AL5" s="109">
        <f t="shared" si="5"/>
        <v>2358000</v>
      </c>
      <c r="AM5" s="109">
        <f t="shared" si="5"/>
        <v>3100</v>
      </c>
      <c r="AN5" s="109">
        <f t="shared" si="5"/>
        <v>0</v>
      </c>
      <c r="AO5" s="109">
        <f t="shared" si="5"/>
        <v>0</v>
      </c>
      <c r="AP5" s="109">
        <f t="shared" si="5"/>
        <v>405000</v>
      </c>
      <c r="AQ5" s="109">
        <f>SUM(AQ6:AQ30)</f>
        <v>0</v>
      </c>
      <c r="AR5" s="109">
        <f t="shared" ref="AR5:AR11" si="6">SUM(AS5:AZ5)</f>
        <v>120000</v>
      </c>
      <c r="AS5" s="109">
        <f t="shared" ref="AS5:AZ5" si="7">SUM(AS6:AS30)</f>
        <v>120000</v>
      </c>
      <c r="AT5" s="109">
        <f t="shared" si="7"/>
        <v>0</v>
      </c>
      <c r="AU5" s="109">
        <f t="shared" si="7"/>
        <v>0</v>
      </c>
      <c r="AV5" s="109">
        <f t="shared" si="7"/>
        <v>0</v>
      </c>
      <c r="AW5" s="109">
        <f t="shared" si="7"/>
        <v>0</v>
      </c>
      <c r="AX5" s="109">
        <f t="shared" si="7"/>
        <v>0</v>
      </c>
      <c r="AY5" s="109">
        <f t="shared" si="7"/>
        <v>0</v>
      </c>
      <c r="AZ5" s="109">
        <f t="shared" si="7"/>
        <v>0</v>
      </c>
      <c r="BA5" s="109">
        <f t="shared" ref="BA5:BA11" si="8">SUM(BB5:BN5)</f>
        <v>58226400</v>
      </c>
      <c r="BB5" s="109">
        <f>SUM(BB6:BB30)</f>
        <v>0</v>
      </c>
      <c r="BC5" s="109">
        <f>SUM(BC6:BC56)</f>
        <v>58096400</v>
      </c>
      <c r="BD5" s="109">
        <f t="shared" ref="BD5:BP5" si="9">SUM(BD6:BD30)</f>
        <v>0</v>
      </c>
      <c r="BE5" s="109">
        <f t="shared" si="9"/>
        <v>0</v>
      </c>
      <c r="BF5" s="109">
        <f t="shared" si="9"/>
        <v>0</v>
      </c>
      <c r="BG5" s="109">
        <f t="shared" si="9"/>
        <v>0</v>
      </c>
      <c r="BH5" s="109">
        <f t="shared" si="9"/>
        <v>0</v>
      </c>
      <c r="BI5" s="109">
        <f t="shared" si="9"/>
        <v>0</v>
      </c>
      <c r="BJ5" s="109">
        <f t="shared" si="9"/>
        <v>0</v>
      </c>
      <c r="BK5" s="109">
        <f t="shared" si="9"/>
        <v>0</v>
      </c>
      <c r="BL5" s="109">
        <f t="shared" si="9"/>
        <v>0</v>
      </c>
      <c r="BM5" s="109">
        <f t="shared" si="9"/>
        <v>0</v>
      </c>
      <c r="BN5" s="109">
        <f t="shared" si="9"/>
        <v>130000</v>
      </c>
      <c r="BO5" s="109">
        <f t="shared" si="9"/>
        <v>220000</v>
      </c>
      <c r="BP5" s="109">
        <f t="shared" si="9"/>
        <v>0</v>
      </c>
    </row>
    <row r="6" s="90" customFormat="true" ht="31.5" customHeight="true" spans="1:68">
      <c r="A6" s="101" t="s">
        <v>77</v>
      </c>
      <c r="B6" s="101" t="s">
        <v>78</v>
      </c>
      <c r="C6" s="102" t="s">
        <v>254</v>
      </c>
      <c r="D6" s="103">
        <f t="shared" si="0"/>
        <v>802246</v>
      </c>
      <c r="E6" s="103">
        <f t="shared" ref="E6:E13" si="10">SUM(G6)</f>
        <v>802246</v>
      </c>
      <c r="F6" s="103"/>
      <c r="G6" s="109">
        <f t="shared" ref="G5:G24" si="11">SUM(H6+S6+AR6+BA6+BN6+BO6+BP6)</f>
        <v>802246</v>
      </c>
      <c r="H6" s="109">
        <f t="shared" si="1"/>
        <v>644050</v>
      </c>
      <c r="I6" s="109">
        <v>346410</v>
      </c>
      <c r="J6" s="109">
        <v>184296</v>
      </c>
      <c r="K6" s="109">
        <v>69180</v>
      </c>
      <c r="L6" s="109">
        <v>44164</v>
      </c>
      <c r="M6" s="109"/>
      <c r="N6" s="109"/>
      <c r="O6" s="109"/>
      <c r="P6" s="109"/>
      <c r="Q6" s="109"/>
      <c r="R6" s="109">
        <f>SUM('一般公共预算财政拨款基本支出经济分类表（七）'!B15,'一般公共预算财政拨款基本支出经济分类表（七）'!D22)</f>
        <v>0</v>
      </c>
      <c r="S6" s="109">
        <f t="shared" ref="S6:S11" si="12">SUM(T6:AQ6)</f>
        <v>158196</v>
      </c>
      <c r="T6" s="109">
        <v>15000</v>
      </c>
      <c r="U6" s="109">
        <v>5000</v>
      </c>
      <c r="V6" s="109">
        <v>800</v>
      </c>
      <c r="W6" s="109">
        <v>10000</v>
      </c>
      <c r="X6" s="109">
        <v>28000</v>
      </c>
      <c r="Y6" s="109">
        <v>17000</v>
      </c>
      <c r="Z6" s="109">
        <v>27004</v>
      </c>
      <c r="AA6" s="109">
        <v>3200</v>
      </c>
      <c r="AB6" s="109">
        <v>0</v>
      </c>
      <c r="AC6" s="109">
        <v>0</v>
      </c>
      <c r="AD6" s="109">
        <v>6541</v>
      </c>
      <c r="AE6" s="109">
        <v>5451</v>
      </c>
      <c r="AF6" s="109">
        <v>40200</v>
      </c>
      <c r="AG6" s="109">
        <v>0</v>
      </c>
      <c r="AH6" s="109">
        <v>0</v>
      </c>
      <c r="AI6" s="109">
        <v>0</v>
      </c>
      <c r="AJ6" s="109"/>
      <c r="AK6" s="109">
        <v>0</v>
      </c>
      <c r="AL6" s="109">
        <v>0</v>
      </c>
      <c r="AM6" s="109">
        <v>0</v>
      </c>
      <c r="AN6" s="109">
        <v>0</v>
      </c>
      <c r="AO6" s="109">
        <v>0</v>
      </c>
      <c r="AP6" s="109">
        <v>0</v>
      </c>
      <c r="AQ6" s="109">
        <f>SUM('一般公共预算财政拨款基本支出经济分类表（七）'!D22)</f>
        <v>0</v>
      </c>
      <c r="AR6" s="109">
        <f t="shared" si="6"/>
        <v>0</v>
      </c>
      <c r="AS6" s="109"/>
      <c r="AT6" s="109"/>
      <c r="AU6" s="109"/>
      <c r="AV6" s="109"/>
      <c r="AW6" s="109"/>
      <c r="AX6" s="109"/>
      <c r="AY6" s="109"/>
      <c r="AZ6" s="109">
        <f>SUM('一般公共预算财政拨款基本支出经济分类表（七）'!B21)</f>
        <v>0</v>
      </c>
      <c r="BA6" s="109">
        <f t="shared" si="8"/>
        <v>0</v>
      </c>
      <c r="BB6" s="109"/>
      <c r="BC6" s="109"/>
      <c r="BD6" s="109"/>
      <c r="BE6" s="109"/>
      <c r="BF6" s="109"/>
      <c r="BG6" s="109"/>
      <c r="BH6" s="109">
        <f>SUM('一般公共预算财政拨款基本支出经济分类表（七）'!B23)</f>
        <v>0</v>
      </c>
      <c r="BI6" s="109">
        <f>SUM('一般公共预算财政拨款基本支出经济分类表（七）'!B24)</f>
        <v>0</v>
      </c>
      <c r="BJ6" s="109">
        <f>SUM('一般公共预算财政拨款基本支出经济分类表（七）'!B25)</f>
        <v>0</v>
      </c>
      <c r="BK6" s="109"/>
      <c r="BL6" s="109"/>
      <c r="BM6" s="109"/>
      <c r="BN6" s="109"/>
      <c r="BO6" s="109"/>
      <c r="BP6" s="109"/>
    </row>
    <row r="7" s="90" customFormat="true" ht="31.5" customHeight="true" spans="1:68">
      <c r="A7" s="101" t="s">
        <v>79</v>
      </c>
      <c r="B7" s="101" t="s">
        <v>80</v>
      </c>
      <c r="C7" s="102" t="s">
        <v>255</v>
      </c>
      <c r="D7" s="103">
        <f t="shared" si="0"/>
        <v>3292588</v>
      </c>
      <c r="E7" s="103">
        <f t="shared" si="10"/>
        <v>3292588</v>
      </c>
      <c r="F7" s="103"/>
      <c r="G7" s="109">
        <f t="shared" si="11"/>
        <v>3292588</v>
      </c>
      <c r="H7" s="109">
        <f t="shared" si="1"/>
        <v>3072141</v>
      </c>
      <c r="I7" s="109">
        <v>1635113</v>
      </c>
      <c r="J7" s="109">
        <v>363832</v>
      </c>
      <c r="K7" s="109">
        <v>940140</v>
      </c>
      <c r="L7" s="109">
        <v>133056</v>
      </c>
      <c r="M7" s="109"/>
      <c r="N7" s="109"/>
      <c r="O7" s="109"/>
      <c r="P7" s="109"/>
      <c r="Q7" s="109"/>
      <c r="R7" s="109"/>
      <c r="S7" s="109">
        <f t="shared" si="12"/>
        <v>220447</v>
      </c>
      <c r="T7" s="109">
        <v>41200</v>
      </c>
      <c r="U7" s="109">
        <v>10000</v>
      </c>
      <c r="V7" s="109">
        <v>800</v>
      </c>
      <c r="W7" s="109">
        <v>18000</v>
      </c>
      <c r="X7" s="109">
        <v>14000</v>
      </c>
      <c r="Y7" s="109">
        <v>3500</v>
      </c>
      <c r="Z7" s="109">
        <v>24000</v>
      </c>
      <c r="AA7" s="109">
        <v>50000</v>
      </c>
      <c r="AB7" s="109">
        <v>0</v>
      </c>
      <c r="AC7" s="109">
        <v>0</v>
      </c>
      <c r="AD7" s="109">
        <v>27244</v>
      </c>
      <c r="AE7" s="109">
        <v>22703</v>
      </c>
      <c r="AF7" s="109">
        <v>2000</v>
      </c>
      <c r="AG7" s="109"/>
      <c r="AH7" s="109"/>
      <c r="AI7" s="109"/>
      <c r="AJ7" s="109"/>
      <c r="AK7" s="109"/>
      <c r="AL7" s="109">
        <v>2000</v>
      </c>
      <c r="AM7" s="109">
        <v>0</v>
      </c>
      <c r="AN7" s="109">
        <v>0</v>
      </c>
      <c r="AO7" s="109">
        <v>0</v>
      </c>
      <c r="AP7" s="109">
        <v>5000</v>
      </c>
      <c r="AQ7" s="109"/>
      <c r="AR7" s="109"/>
      <c r="AS7" s="109"/>
      <c r="AT7" s="109"/>
      <c r="AU7" s="109"/>
      <c r="AV7" s="109"/>
      <c r="AW7" s="109"/>
      <c r="AX7" s="109"/>
      <c r="AY7" s="109"/>
      <c r="AZ7" s="109"/>
      <c r="BA7" s="109"/>
      <c r="BB7" s="109"/>
      <c r="BC7" s="109"/>
      <c r="BD7" s="109"/>
      <c r="BE7" s="109"/>
      <c r="BF7" s="109"/>
      <c r="BG7" s="109"/>
      <c r="BH7" s="109"/>
      <c r="BI7" s="109"/>
      <c r="BJ7" s="109"/>
      <c r="BK7" s="109"/>
      <c r="BL7" s="109"/>
      <c r="BM7" s="109"/>
      <c r="BN7" s="109"/>
      <c r="BO7" s="109"/>
      <c r="BP7" s="109"/>
    </row>
    <row r="8" s="90" customFormat="true" ht="31.5" customHeight="true" spans="1:68">
      <c r="A8" s="101" t="s">
        <v>81</v>
      </c>
      <c r="B8" s="101" t="s">
        <v>82</v>
      </c>
      <c r="C8" s="104" t="s">
        <v>256</v>
      </c>
      <c r="D8" s="103">
        <f t="shared" si="0"/>
        <v>524203</v>
      </c>
      <c r="E8" s="103">
        <f t="shared" si="10"/>
        <v>524203</v>
      </c>
      <c r="F8" s="103"/>
      <c r="G8" s="109">
        <f t="shared" si="11"/>
        <v>524203</v>
      </c>
      <c r="H8" s="109">
        <f t="shared" si="1"/>
        <v>524203</v>
      </c>
      <c r="I8" s="109"/>
      <c r="J8" s="109"/>
      <c r="K8" s="109"/>
      <c r="L8" s="109"/>
      <c r="M8" s="109">
        <f>SUM('一般公共预算财政拨款基本支出经济分类表（七）'!B10)</f>
        <v>524203</v>
      </c>
      <c r="N8" s="109"/>
      <c r="O8" s="109"/>
      <c r="P8" s="109"/>
      <c r="Q8" s="109"/>
      <c r="R8" s="109"/>
      <c r="S8" s="109">
        <f t="shared" si="12"/>
        <v>0</v>
      </c>
      <c r="T8" s="109"/>
      <c r="U8" s="109"/>
      <c r="V8" s="109"/>
      <c r="W8" s="109"/>
      <c r="X8" s="109"/>
      <c r="Y8" s="109"/>
      <c r="Z8" s="109"/>
      <c r="AA8" s="109"/>
      <c r="AB8" s="109"/>
      <c r="AC8" s="109"/>
      <c r="AD8" s="109"/>
      <c r="AE8" s="109"/>
      <c r="AF8" s="109"/>
      <c r="AG8" s="109"/>
      <c r="AH8" s="109"/>
      <c r="AI8" s="109"/>
      <c r="AJ8" s="109"/>
      <c r="AK8" s="109"/>
      <c r="AL8" s="109"/>
      <c r="AM8" s="109"/>
      <c r="AN8" s="109"/>
      <c r="AO8" s="109"/>
      <c r="AP8" s="109"/>
      <c r="AQ8" s="109"/>
      <c r="AR8" s="109">
        <f t="shared" ref="AR8:AR17" si="13">SUM(AS8:AZ8)</f>
        <v>0</v>
      </c>
      <c r="AS8" s="109"/>
      <c r="AT8" s="109"/>
      <c r="AU8" s="109"/>
      <c r="AV8" s="109"/>
      <c r="AW8" s="109"/>
      <c r="AX8" s="109"/>
      <c r="AY8" s="109"/>
      <c r="AZ8" s="109"/>
      <c r="BA8" s="109">
        <f t="shared" ref="BA8:BA11" si="14">SUM(BB8:BN8)</f>
        <v>0</v>
      </c>
      <c r="BB8" s="109"/>
      <c r="BC8" s="109"/>
      <c r="BD8" s="109"/>
      <c r="BE8" s="109"/>
      <c r="BF8" s="109"/>
      <c r="BG8" s="109"/>
      <c r="BH8" s="109"/>
      <c r="BI8" s="109"/>
      <c r="BJ8" s="109"/>
      <c r="BK8" s="109"/>
      <c r="BL8" s="109"/>
      <c r="BM8" s="109"/>
      <c r="BN8" s="109"/>
      <c r="BO8" s="109"/>
      <c r="BP8" s="109"/>
    </row>
    <row r="9" s="90" customFormat="true" ht="31.5" customHeight="true" spans="1:68">
      <c r="A9" s="102" t="s">
        <v>257</v>
      </c>
      <c r="B9" s="102" t="s">
        <v>84</v>
      </c>
      <c r="C9" s="102" t="s">
        <v>216</v>
      </c>
      <c r="D9" s="103">
        <f t="shared" si="0"/>
        <v>158000</v>
      </c>
      <c r="E9" s="103">
        <f t="shared" si="10"/>
        <v>158000</v>
      </c>
      <c r="F9" s="103"/>
      <c r="G9" s="109">
        <f t="shared" si="11"/>
        <v>158000</v>
      </c>
      <c r="H9" s="109">
        <f t="shared" si="1"/>
        <v>158000</v>
      </c>
      <c r="I9" s="109"/>
      <c r="J9" s="109"/>
      <c r="K9" s="109"/>
      <c r="L9" s="109"/>
      <c r="M9" s="109"/>
      <c r="N9" s="109">
        <f>SUM('一般公共预算财政拨款基本支出经济分类表（七）'!B12)</f>
        <v>158000</v>
      </c>
      <c r="O9" s="109"/>
      <c r="P9" s="109"/>
      <c r="Q9" s="109"/>
      <c r="R9" s="109"/>
      <c r="S9" s="109">
        <f t="shared" si="12"/>
        <v>0</v>
      </c>
      <c r="T9" s="109"/>
      <c r="U9" s="109"/>
      <c r="V9" s="109"/>
      <c r="W9" s="109"/>
      <c r="X9" s="109"/>
      <c r="Y9" s="109"/>
      <c r="Z9" s="109"/>
      <c r="AA9" s="109"/>
      <c r="AB9" s="109"/>
      <c r="AC9" s="109"/>
      <c r="AD9" s="109"/>
      <c r="AE9" s="109"/>
      <c r="AF9" s="109"/>
      <c r="AG9" s="109"/>
      <c r="AH9" s="109"/>
      <c r="AI9" s="109"/>
      <c r="AJ9" s="109"/>
      <c r="AK9" s="109"/>
      <c r="AL9" s="109"/>
      <c r="AM9" s="109"/>
      <c r="AN9" s="109"/>
      <c r="AO9" s="109"/>
      <c r="AP9" s="109"/>
      <c r="AQ9" s="109"/>
      <c r="AR9" s="109">
        <f t="shared" si="13"/>
        <v>0</v>
      </c>
      <c r="AS9" s="109"/>
      <c r="AT9" s="109"/>
      <c r="AU9" s="109"/>
      <c r="AV9" s="109"/>
      <c r="AW9" s="109"/>
      <c r="AX9" s="109"/>
      <c r="AY9" s="109"/>
      <c r="AZ9" s="109"/>
      <c r="BA9" s="109">
        <f t="shared" si="14"/>
        <v>0</v>
      </c>
      <c r="BB9" s="109"/>
      <c r="BC9" s="109"/>
      <c r="BD9" s="109"/>
      <c r="BE9" s="109"/>
      <c r="BF9" s="109"/>
      <c r="BG9" s="109"/>
      <c r="BH9" s="109"/>
      <c r="BI9" s="109"/>
      <c r="BJ9" s="109"/>
      <c r="BK9" s="109"/>
      <c r="BL9" s="109"/>
      <c r="BM9" s="109"/>
      <c r="BN9" s="109"/>
      <c r="BO9" s="109"/>
      <c r="BP9" s="109"/>
    </row>
    <row r="10" s="90" customFormat="true" ht="31.5" customHeight="true" spans="1:68">
      <c r="A10" s="101" t="s">
        <v>85</v>
      </c>
      <c r="B10" s="101" t="s">
        <v>86</v>
      </c>
      <c r="C10" s="102" t="s">
        <v>258</v>
      </c>
      <c r="D10" s="103">
        <f t="shared" si="0"/>
        <v>22299</v>
      </c>
      <c r="E10" s="103">
        <f t="shared" si="10"/>
        <v>22299</v>
      </c>
      <c r="F10" s="103"/>
      <c r="G10" s="109">
        <f t="shared" si="11"/>
        <v>22299</v>
      </c>
      <c r="H10" s="109">
        <f t="shared" si="1"/>
        <v>22299</v>
      </c>
      <c r="I10" s="109"/>
      <c r="J10" s="109"/>
      <c r="K10" s="109"/>
      <c r="L10" s="109"/>
      <c r="M10" s="109"/>
      <c r="N10" s="109"/>
      <c r="O10" s="109"/>
      <c r="P10" s="109">
        <f>SUM('一般公共预算财政拨款基本支出经济分类表（七）'!B13)</f>
        <v>22299</v>
      </c>
      <c r="Q10" s="109"/>
      <c r="R10" s="109"/>
      <c r="S10" s="109">
        <f t="shared" si="12"/>
        <v>0</v>
      </c>
      <c r="T10" s="109"/>
      <c r="U10" s="109"/>
      <c r="V10" s="109"/>
      <c r="W10" s="109"/>
      <c r="X10" s="109"/>
      <c r="Y10" s="109"/>
      <c r="Z10" s="109"/>
      <c r="AA10" s="109"/>
      <c r="AB10" s="109"/>
      <c r="AC10" s="109"/>
      <c r="AD10" s="109"/>
      <c r="AE10" s="109"/>
      <c r="AF10" s="109"/>
      <c r="AG10" s="109"/>
      <c r="AH10" s="109"/>
      <c r="AI10" s="109"/>
      <c r="AJ10" s="109"/>
      <c r="AK10" s="109"/>
      <c r="AL10" s="109"/>
      <c r="AM10" s="109"/>
      <c r="AN10" s="109"/>
      <c r="AO10" s="109"/>
      <c r="AP10" s="109"/>
      <c r="AQ10" s="109"/>
      <c r="AR10" s="109">
        <f t="shared" si="13"/>
        <v>0</v>
      </c>
      <c r="AS10" s="109"/>
      <c r="AT10" s="109"/>
      <c r="AU10" s="109"/>
      <c r="AV10" s="109"/>
      <c r="AW10" s="109"/>
      <c r="AX10" s="109"/>
      <c r="AY10" s="109"/>
      <c r="AZ10" s="109"/>
      <c r="BA10" s="109">
        <f t="shared" si="14"/>
        <v>0</v>
      </c>
      <c r="BB10" s="109"/>
      <c r="BC10" s="109"/>
      <c r="BD10" s="109"/>
      <c r="BE10" s="109"/>
      <c r="BF10" s="109"/>
      <c r="BG10" s="109"/>
      <c r="BH10" s="109"/>
      <c r="BI10" s="109"/>
      <c r="BJ10" s="109"/>
      <c r="BK10" s="109"/>
      <c r="BL10" s="109"/>
      <c r="BM10" s="109"/>
      <c r="BN10" s="109"/>
      <c r="BO10" s="109"/>
      <c r="BP10" s="109"/>
    </row>
    <row r="11" s="90" customFormat="true" ht="31.5" customHeight="true" spans="1:68">
      <c r="A11" s="105" t="s">
        <v>87</v>
      </c>
      <c r="B11" s="105" t="s">
        <v>88</v>
      </c>
      <c r="C11" s="106" t="s">
        <v>217</v>
      </c>
      <c r="D11" s="103">
        <f t="shared" si="0"/>
        <v>38395</v>
      </c>
      <c r="E11" s="103">
        <f t="shared" si="10"/>
        <v>38395</v>
      </c>
      <c r="F11" s="103"/>
      <c r="G11" s="109">
        <f t="shared" si="11"/>
        <v>38395</v>
      </c>
      <c r="H11" s="109">
        <f t="shared" si="1"/>
        <v>38395</v>
      </c>
      <c r="I11" s="109"/>
      <c r="J11" s="109"/>
      <c r="K11" s="109"/>
      <c r="L11" s="109"/>
      <c r="M11" s="109"/>
      <c r="N11" s="109"/>
      <c r="O11" s="109">
        <v>38395</v>
      </c>
      <c r="P11" s="109"/>
      <c r="Q11" s="109"/>
      <c r="R11" s="109"/>
      <c r="S11" s="109">
        <f t="shared" si="12"/>
        <v>0</v>
      </c>
      <c r="T11" s="109"/>
      <c r="U11" s="109"/>
      <c r="V11" s="109"/>
      <c r="W11" s="109"/>
      <c r="X11" s="109"/>
      <c r="Y11" s="109"/>
      <c r="Z11" s="109"/>
      <c r="AA11" s="109"/>
      <c r="AB11" s="109"/>
      <c r="AC11" s="109"/>
      <c r="AD11" s="109"/>
      <c r="AE11" s="109"/>
      <c r="AF11" s="109"/>
      <c r="AG11" s="109"/>
      <c r="AH11" s="109"/>
      <c r="AI11" s="109"/>
      <c r="AJ11" s="109"/>
      <c r="AK11" s="109"/>
      <c r="AL11" s="109"/>
      <c r="AM11" s="109"/>
      <c r="AN11" s="109"/>
      <c r="AO11" s="109"/>
      <c r="AP11" s="109"/>
      <c r="AQ11" s="109"/>
      <c r="AR11" s="109">
        <f t="shared" si="13"/>
        <v>0</v>
      </c>
      <c r="AS11" s="109"/>
      <c r="AT11" s="109"/>
      <c r="AU11" s="109"/>
      <c r="AV11" s="109"/>
      <c r="AW11" s="109"/>
      <c r="AX11" s="109"/>
      <c r="AY11" s="109"/>
      <c r="AZ11" s="109"/>
      <c r="BA11" s="109">
        <f t="shared" si="14"/>
        <v>0</v>
      </c>
      <c r="BB11" s="109"/>
      <c r="BC11" s="109"/>
      <c r="BD11" s="109"/>
      <c r="BE11" s="109"/>
      <c r="BF11" s="109"/>
      <c r="BG11" s="109"/>
      <c r="BH11" s="109"/>
      <c r="BI11" s="109"/>
      <c r="BJ11" s="109"/>
      <c r="BK11" s="109"/>
      <c r="BL11" s="109"/>
      <c r="BM11" s="109"/>
      <c r="BN11" s="109"/>
      <c r="BO11" s="109"/>
      <c r="BP11" s="109"/>
    </row>
    <row r="12" s="90" customFormat="true" ht="31.5" customHeight="true" spans="1:68">
      <c r="A12" s="105" t="s">
        <v>89</v>
      </c>
      <c r="B12" s="105" t="s">
        <v>90</v>
      </c>
      <c r="C12" s="106" t="s">
        <v>217</v>
      </c>
      <c r="D12" s="103">
        <f t="shared" si="0"/>
        <v>174562</v>
      </c>
      <c r="E12" s="103">
        <f t="shared" si="10"/>
        <v>174562</v>
      </c>
      <c r="F12" s="103"/>
      <c r="G12" s="109">
        <f t="shared" si="11"/>
        <v>174562</v>
      </c>
      <c r="H12" s="109">
        <f t="shared" si="1"/>
        <v>174562</v>
      </c>
      <c r="I12" s="109"/>
      <c r="J12" s="109"/>
      <c r="K12" s="109"/>
      <c r="L12" s="109"/>
      <c r="M12" s="109"/>
      <c r="N12" s="109"/>
      <c r="O12" s="109">
        <v>174562</v>
      </c>
      <c r="P12" s="109"/>
      <c r="Q12" s="109"/>
      <c r="R12" s="109"/>
      <c r="S12" s="109"/>
      <c r="T12" s="109"/>
      <c r="U12" s="109"/>
      <c r="V12" s="109"/>
      <c r="W12" s="109"/>
      <c r="X12" s="109"/>
      <c r="Y12" s="109"/>
      <c r="Z12" s="109"/>
      <c r="AA12" s="109"/>
      <c r="AB12" s="109"/>
      <c r="AC12" s="109"/>
      <c r="AD12" s="109"/>
      <c r="AE12" s="109"/>
      <c r="AF12" s="109"/>
      <c r="AG12" s="109"/>
      <c r="AH12" s="109"/>
      <c r="AI12" s="109"/>
      <c r="AJ12" s="109"/>
      <c r="AK12" s="109"/>
      <c r="AL12" s="109"/>
      <c r="AM12" s="109"/>
      <c r="AN12" s="109"/>
      <c r="AO12" s="109"/>
      <c r="AP12" s="109"/>
      <c r="AQ12" s="109"/>
      <c r="AR12" s="109">
        <f t="shared" si="13"/>
        <v>0</v>
      </c>
      <c r="AS12" s="109"/>
      <c r="AT12" s="109"/>
      <c r="AU12" s="109"/>
      <c r="AV12" s="109"/>
      <c r="AW12" s="109"/>
      <c r="AX12" s="109"/>
      <c r="AY12" s="109"/>
      <c r="AZ12" s="109"/>
      <c r="BA12" s="109"/>
      <c r="BB12" s="109"/>
      <c r="BC12" s="109"/>
      <c r="BD12" s="109"/>
      <c r="BE12" s="109"/>
      <c r="BF12" s="109"/>
      <c r="BG12" s="109"/>
      <c r="BH12" s="109"/>
      <c r="BI12" s="109"/>
      <c r="BJ12" s="109"/>
      <c r="BK12" s="109"/>
      <c r="BL12" s="109"/>
      <c r="BM12" s="109"/>
      <c r="BN12" s="109"/>
      <c r="BO12" s="109"/>
      <c r="BP12" s="109"/>
    </row>
    <row r="13" s="90" customFormat="true" ht="31.5" customHeight="true" spans="1:68">
      <c r="A13" s="101" t="s">
        <v>91</v>
      </c>
      <c r="B13" s="101" t="s">
        <v>92</v>
      </c>
      <c r="C13" s="101" t="s">
        <v>92</v>
      </c>
      <c r="D13" s="103">
        <f t="shared" si="0"/>
        <v>375787</v>
      </c>
      <c r="E13" s="103">
        <f t="shared" si="10"/>
        <v>375787</v>
      </c>
      <c r="F13" s="103"/>
      <c r="G13" s="109">
        <f t="shared" si="11"/>
        <v>375787</v>
      </c>
      <c r="H13" s="109">
        <f t="shared" si="1"/>
        <v>375787</v>
      </c>
      <c r="I13" s="109"/>
      <c r="J13" s="109"/>
      <c r="K13" s="109"/>
      <c r="L13" s="109"/>
      <c r="M13" s="109"/>
      <c r="N13" s="109"/>
      <c r="O13" s="109"/>
      <c r="P13" s="109"/>
      <c r="Q13" s="109">
        <f>SUM('一般公共预算财政拨款基本支出经济分类表（七）'!B14)</f>
        <v>375787</v>
      </c>
      <c r="R13" s="109"/>
      <c r="S13" s="109">
        <f t="shared" ref="S13:S17" si="15">SUM(T13:AQ13)</f>
        <v>0</v>
      </c>
      <c r="T13" s="109"/>
      <c r="U13" s="109"/>
      <c r="V13" s="109"/>
      <c r="W13" s="109"/>
      <c r="X13" s="109"/>
      <c r="Y13" s="109"/>
      <c r="Z13" s="109"/>
      <c r="AA13" s="109"/>
      <c r="AB13" s="109"/>
      <c r="AC13" s="109"/>
      <c r="AD13" s="109"/>
      <c r="AE13" s="109"/>
      <c r="AF13" s="109"/>
      <c r="AG13" s="109"/>
      <c r="AH13" s="109"/>
      <c r="AI13" s="109"/>
      <c r="AJ13" s="109"/>
      <c r="AK13" s="109"/>
      <c r="AL13" s="109"/>
      <c r="AM13" s="109"/>
      <c r="AN13" s="109"/>
      <c r="AO13" s="109"/>
      <c r="AP13" s="109"/>
      <c r="AQ13" s="109"/>
      <c r="AR13" s="109">
        <f t="shared" si="13"/>
        <v>0</v>
      </c>
      <c r="AS13" s="109"/>
      <c r="AT13" s="109"/>
      <c r="AU13" s="109"/>
      <c r="AV13" s="109"/>
      <c r="AW13" s="109"/>
      <c r="AX13" s="109"/>
      <c r="AY13" s="109"/>
      <c r="AZ13" s="109"/>
      <c r="BA13" s="109">
        <f t="shared" ref="BA13:BA17" si="16">SUM(BB13:BN13)</f>
        <v>0</v>
      </c>
      <c r="BB13" s="109"/>
      <c r="BC13" s="109"/>
      <c r="BD13" s="109"/>
      <c r="BE13" s="109"/>
      <c r="BF13" s="109"/>
      <c r="BG13" s="109"/>
      <c r="BH13" s="109"/>
      <c r="BI13" s="109"/>
      <c r="BJ13" s="109"/>
      <c r="BK13" s="109"/>
      <c r="BL13" s="109"/>
      <c r="BM13" s="109"/>
      <c r="BN13" s="109"/>
      <c r="BO13" s="109"/>
      <c r="BP13" s="109"/>
    </row>
    <row r="14" s="90" customFormat="true" ht="31.5" customHeight="true" spans="1:68">
      <c r="A14" s="107">
        <v>2080899</v>
      </c>
      <c r="B14" s="107" t="s">
        <v>93</v>
      </c>
      <c r="C14" s="107" t="s">
        <v>259</v>
      </c>
      <c r="D14" s="100">
        <f t="shared" si="0"/>
        <v>120000</v>
      </c>
      <c r="E14" s="103"/>
      <c r="F14" s="110">
        <v>120000</v>
      </c>
      <c r="G14" s="109">
        <f t="shared" si="11"/>
        <v>120000</v>
      </c>
      <c r="H14" s="109">
        <v>0</v>
      </c>
      <c r="I14" s="109"/>
      <c r="J14" s="109"/>
      <c r="K14" s="109"/>
      <c r="L14" s="109"/>
      <c r="M14" s="109"/>
      <c r="N14" s="109"/>
      <c r="O14" s="109"/>
      <c r="P14" s="109"/>
      <c r="Q14" s="109"/>
      <c r="R14" s="109"/>
      <c r="S14" s="109">
        <v>0</v>
      </c>
      <c r="T14" s="109"/>
      <c r="U14" s="109"/>
      <c r="V14" s="109"/>
      <c r="W14" s="109"/>
      <c r="X14" s="109"/>
      <c r="Y14" s="109"/>
      <c r="Z14" s="109"/>
      <c r="AA14" s="109"/>
      <c r="AB14" s="109"/>
      <c r="AC14" s="109"/>
      <c r="AD14" s="109"/>
      <c r="AE14" s="109"/>
      <c r="AF14" s="109"/>
      <c r="AG14" s="109"/>
      <c r="AH14" s="109"/>
      <c r="AI14" s="109"/>
      <c r="AJ14" s="109"/>
      <c r="AK14" s="109"/>
      <c r="AL14" s="109"/>
      <c r="AM14" s="109"/>
      <c r="AN14" s="109"/>
      <c r="AO14" s="109"/>
      <c r="AP14" s="109"/>
      <c r="AQ14" s="109"/>
      <c r="AR14" s="109">
        <f t="shared" si="13"/>
        <v>120000</v>
      </c>
      <c r="AS14" s="109">
        <v>120000</v>
      </c>
      <c r="AT14" s="109"/>
      <c r="AU14" s="109"/>
      <c r="AV14" s="109"/>
      <c r="AW14" s="109"/>
      <c r="AX14" s="109"/>
      <c r="AY14" s="109"/>
      <c r="AZ14" s="109"/>
      <c r="BA14" s="109">
        <v>0</v>
      </c>
      <c r="BB14" s="109"/>
      <c r="BC14" s="109"/>
      <c r="BD14" s="109"/>
      <c r="BE14" s="109"/>
      <c r="BF14" s="109"/>
      <c r="BG14" s="109"/>
      <c r="BH14" s="109"/>
      <c r="BI14" s="109"/>
      <c r="BJ14" s="109"/>
      <c r="BK14" s="109"/>
      <c r="BL14" s="109"/>
      <c r="BM14" s="109"/>
      <c r="BN14" s="109"/>
      <c r="BO14" s="109"/>
      <c r="BP14" s="109"/>
    </row>
    <row r="15" s="90" customFormat="true" ht="31.5" customHeight="true" spans="1:68">
      <c r="A15" s="101" t="s">
        <v>94</v>
      </c>
      <c r="B15" s="101" t="s">
        <v>95</v>
      </c>
      <c r="C15" s="101" t="s">
        <v>260</v>
      </c>
      <c r="D15" s="103">
        <f t="shared" si="0"/>
        <v>130000</v>
      </c>
      <c r="E15" s="103"/>
      <c r="F15" s="110">
        <f>SUM(G15)</f>
        <v>130000</v>
      </c>
      <c r="G15" s="109">
        <f t="shared" si="11"/>
        <v>130000</v>
      </c>
      <c r="H15" s="109">
        <f t="shared" ref="H15:H19" si="17">SUM(I15:R15)</f>
        <v>0</v>
      </c>
      <c r="I15" s="109"/>
      <c r="J15" s="109"/>
      <c r="K15" s="109"/>
      <c r="L15" s="109"/>
      <c r="M15" s="109"/>
      <c r="N15" s="109"/>
      <c r="O15" s="109"/>
      <c r="P15" s="109"/>
      <c r="Q15" s="109"/>
      <c r="R15" s="109"/>
      <c r="S15" s="109">
        <f t="shared" ref="S15:S24" si="18">SUM(T15:AQ15)</f>
        <v>130000</v>
      </c>
      <c r="T15" s="117">
        <v>24000</v>
      </c>
      <c r="U15" s="117"/>
      <c r="V15" s="117"/>
      <c r="W15" s="117"/>
      <c r="X15" s="117"/>
      <c r="Y15" s="117"/>
      <c r="Z15" s="117"/>
      <c r="AA15" s="117">
        <v>20000</v>
      </c>
      <c r="AB15" s="117"/>
      <c r="AC15" s="117"/>
      <c r="AD15" s="117"/>
      <c r="AE15" s="117"/>
      <c r="AF15" s="117"/>
      <c r="AG15" s="117"/>
      <c r="AH15" s="117"/>
      <c r="AI15" s="117"/>
      <c r="AJ15" s="117"/>
      <c r="AK15" s="117"/>
      <c r="AL15" s="117">
        <v>86000</v>
      </c>
      <c r="AM15" s="117"/>
      <c r="AN15" s="117"/>
      <c r="AO15" s="117"/>
      <c r="AP15" s="117"/>
      <c r="AQ15" s="117">
        <f t="shared" ref="AQ15:AQ19" si="19">SUM(AR15:AX15)</f>
        <v>0</v>
      </c>
      <c r="AR15" s="109">
        <f t="shared" si="13"/>
        <v>0</v>
      </c>
      <c r="AS15" s="117"/>
      <c r="AT15" s="117"/>
      <c r="AU15" s="117"/>
      <c r="AV15" s="117"/>
      <c r="AW15" s="117"/>
      <c r="AX15" s="117"/>
      <c r="AY15" s="117">
        <f t="shared" ref="AY15:AY17" si="20">SUM(AZ15:BK15)</f>
        <v>0</v>
      </c>
      <c r="AZ15" s="117"/>
      <c r="BA15" s="109">
        <f t="shared" ref="BA15:BA19" si="21">SUM(BB15:BN15)</f>
        <v>0</v>
      </c>
      <c r="BB15" s="117"/>
      <c r="BC15" s="117"/>
      <c r="BD15" s="117"/>
      <c r="BE15" s="117"/>
      <c r="BF15" s="117"/>
      <c r="BG15" s="117"/>
      <c r="BH15" s="117"/>
      <c r="BI15" s="117"/>
      <c r="BJ15" s="117"/>
      <c r="BK15" s="117"/>
      <c r="BL15" s="117"/>
      <c r="BM15" s="117"/>
      <c r="BN15" s="117"/>
      <c r="BO15" s="109"/>
      <c r="BP15" s="109"/>
    </row>
    <row r="16" s="90" customFormat="true" ht="31.5" customHeight="true" spans="1:68">
      <c r="A16" s="101" t="s">
        <v>96</v>
      </c>
      <c r="B16" s="101" t="s">
        <v>97</v>
      </c>
      <c r="C16" s="101" t="s">
        <v>261</v>
      </c>
      <c r="D16" s="103">
        <f t="shared" si="0"/>
        <v>700000</v>
      </c>
      <c r="E16" s="103"/>
      <c r="F16" s="110">
        <v>700000</v>
      </c>
      <c r="G16" s="109">
        <f t="shared" si="11"/>
        <v>1710000</v>
      </c>
      <c r="H16" s="109">
        <f t="shared" si="17"/>
        <v>0</v>
      </c>
      <c r="I16" s="109"/>
      <c r="J16" s="109"/>
      <c r="K16" s="109"/>
      <c r="L16" s="109"/>
      <c r="M16" s="109"/>
      <c r="N16" s="109"/>
      <c r="O16" s="109"/>
      <c r="P16" s="109"/>
      <c r="Q16" s="109"/>
      <c r="R16" s="109"/>
      <c r="S16" s="109">
        <f t="shared" si="18"/>
        <v>1710000</v>
      </c>
      <c r="T16" s="117">
        <v>40000</v>
      </c>
      <c r="U16" s="117"/>
      <c r="V16" s="117"/>
      <c r="W16" s="117"/>
      <c r="X16" s="117"/>
      <c r="Y16" s="117"/>
      <c r="Z16" s="117">
        <v>50000</v>
      </c>
      <c r="AA16" s="117"/>
      <c r="AB16" s="117"/>
      <c r="AC16" s="117"/>
      <c r="AD16" s="117"/>
      <c r="AE16" s="117"/>
      <c r="AF16" s="117">
        <v>40000</v>
      </c>
      <c r="AG16" s="117"/>
      <c r="AH16" s="117"/>
      <c r="AI16" s="117">
        <v>180000</v>
      </c>
      <c r="AJ16" s="117"/>
      <c r="AK16" s="117">
        <v>65000</v>
      </c>
      <c r="AL16" s="117">
        <v>1135000</v>
      </c>
      <c r="AM16" s="117"/>
      <c r="AN16" s="117"/>
      <c r="AO16" s="117"/>
      <c r="AP16" s="117">
        <v>200000</v>
      </c>
      <c r="AQ16" s="117">
        <f t="shared" si="19"/>
        <v>0</v>
      </c>
      <c r="AR16" s="109">
        <f t="shared" si="13"/>
        <v>0</v>
      </c>
      <c r="AS16" s="117"/>
      <c r="AT16" s="117"/>
      <c r="AU16" s="117"/>
      <c r="AV16" s="117"/>
      <c r="AW16" s="117"/>
      <c r="AX16" s="117"/>
      <c r="AY16" s="117">
        <f t="shared" si="20"/>
        <v>0</v>
      </c>
      <c r="AZ16" s="117"/>
      <c r="BA16" s="109">
        <f t="shared" si="21"/>
        <v>0</v>
      </c>
      <c r="BB16" s="117"/>
      <c r="BC16" s="117"/>
      <c r="BD16" s="117"/>
      <c r="BE16" s="117"/>
      <c r="BF16" s="117"/>
      <c r="BG16" s="117"/>
      <c r="BH16" s="117"/>
      <c r="BI16" s="117"/>
      <c r="BJ16" s="117"/>
      <c r="BK16" s="117"/>
      <c r="BL16" s="117"/>
      <c r="BM16" s="117"/>
      <c r="BN16" s="117"/>
      <c r="BO16" s="109"/>
      <c r="BP16" s="109"/>
    </row>
    <row r="17" s="90" customFormat="true" ht="31.5" customHeight="true" spans="1:68">
      <c r="A17" s="101" t="s">
        <v>96</v>
      </c>
      <c r="B17" s="101" t="s">
        <v>97</v>
      </c>
      <c r="C17" s="104" t="s">
        <v>262</v>
      </c>
      <c r="D17" s="103">
        <f t="shared" si="0"/>
        <v>3755000</v>
      </c>
      <c r="E17" s="103"/>
      <c r="F17" s="110">
        <v>3755000</v>
      </c>
      <c r="G17" s="109">
        <f t="shared" si="11"/>
        <v>1710000</v>
      </c>
      <c r="H17" s="109">
        <f t="shared" si="17"/>
        <v>0</v>
      </c>
      <c r="I17" s="109"/>
      <c r="J17" s="109"/>
      <c r="K17" s="109"/>
      <c r="L17" s="109"/>
      <c r="M17" s="109"/>
      <c r="N17" s="109"/>
      <c r="O17" s="109"/>
      <c r="P17" s="109"/>
      <c r="Q17" s="109"/>
      <c r="R17" s="109"/>
      <c r="S17" s="109">
        <f t="shared" si="18"/>
        <v>1710000</v>
      </c>
      <c r="T17" s="117">
        <v>40000</v>
      </c>
      <c r="U17" s="117"/>
      <c r="V17" s="117"/>
      <c r="W17" s="117"/>
      <c r="X17" s="117"/>
      <c r="Y17" s="117"/>
      <c r="Z17" s="117">
        <v>50000</v>
      </c>
      <c r="AA17" s="117"/>
      <c r="AB17" s="117"/>
      <c r="AC17" s="117"/>
      <c r="AD17" s="117"/>
      <c r="AE17" s="117"/>
      <c r="AF17" s="117">
        <v>40000</v>
      </c>
      <c r="AG17" s="117"/>
      <c r="AH17" s="117"/>
      <c r="AI17" s="117">
        <v>180000</v>
      </c>
      <c r="AJ17" s="117"/>
      <c r="AK17" s="117">
        <v>65000</v>
      </c>
      <c r="AL17" s="117">
        <v>1135000</v>
      </c>
      <c r="AM17" s="117"/>
      <c r="AN17" s="117"/>
      <c r="AO17" s="117"/>
      <c r="AP17" s="117">
        <v>200000</v>
      </c>
      <c r="AQ17" s="117">
        <f t="shared" si="19"/>
        <v>0</v>
      </c>
      <c r="AR17" s="109">
        <f t="shared" si="13"/>
        <v>0</v>
      </c>
      <c r="AS17" s="117"/>
      <c r="AT17" s="117"/>
      <c r="AU17" s="117"/>
      <c r="AV17" s="117"/>
      <c r="AW17" s="117"/>
      <c r="AX17" s="117"/>
      <c r="AY17" s="117">
        <f t="shared" si="20"/>
        <v>0</v>
      </c>
      <c r="AZ17" s="117"/>
      <c r="BA17" s="109">
        <f t="shared" si="21"/>
        <v>0</v>
      </c>
      <c r="BB17" s="117"/>
      <c r="BC17" s="117"/>
      <c r="BD17" s="117"/>
      <c r="BE17" s="117"/>
      <c r="BF17" s="117"/>
      <c r="BG17" s="117"/>
      <c r="BH17" s="117"/>
      <c r="BI17" s="117"/>
      <c r="BJ17" s="117"/>
      <c r="BK17" s="117"/>
      <c r="BL17" s="117"/>
      <c r="BM17" s="117"/>
      <c r="BN17" s="117"/>
      <c r="BO17" s="109"/>
      <c r="BP17" s="109"/>
    </row>
    <row r="18" s="90" customFormat="true" ht="31.5" customHeight="true" spans="1:68">
      <c r="A18" s="101" t="s">
        <v>102</v>
      </c>
      <c r="B18" s="101" t="s">
        <v>103</v>
      </c>
      <c r="C18" s="101" t="s">
        <v>263</v>
      </c>
      <c r="D18" s="103">
        <f t="shared" si="0"/>
        <v>130000</v>
      </c>
      <c r="E18" s="103"/>
      <c r="F18" s="110">
        <v>130000</v>
      </c>
      <c r="G18" s="109">
        <f t="shared" si="11"/>
        <v>130000</v>
      </c>
      <c r="H18" s="109">
        <f t="shared" si="17"/>
        <v>0</v>
      </c>
      <c r="I18" s="109"/>
      <c r="J18" s="109"/>
      <c r="K18" s="109"/>
      <c r="L18" s="109"/>
      <c r="M18" s="109"/>
      <c r="N18" s="109"/>
      <c r="O18" s="109"/>
      <c r="P18" s="109"/>
      <c r="Q18" s="109"/>
      <c r="R18" s="109"/>
      <c r="S18" s="109">
        <f t="shared" si="18"/>
        <v>0</v>
      </c>
      <c r="T18" s="117"/>
      <c r="U18" s="117"/>
      <c r="V18" s="117"/>
      <c r="W18" s="117"/>
      <c r="X18" s="117"/>
      <c r="Y18" s="117"/>
      <c r="Z18" s="117"/>
      <c r="AA18" s="117"/>
      <c r="AB18" s="117"/>
      <c r="AC18" s="117"/>
      <c r="AD18" s="117"/>
      <c r="AE18" s="117"/>
      <c r="AF18" s="117"/>
      <c r="AG18" s="117"/>
      <c r="AH18" s="117"/>
      <c r="AI18" s="117"/>
      <c r="AJ18" s="117"/>
      <c r="AK18" s="117"/>
      <c r="AL18" s="117"/>
      <c r="AM18" s="117"/>
      <c r="AN18" s="117"/>
      <c r="AO18" s="117"/>
      <c r="AP18" s="117"/>
      <c r="AQ18" s="117">
        <f t="shared" si="19"/>
        <v>0</v>
      </c>
      <c r="AR18" s="117"/>
      <c r="AS18" s="117"/>
      <c r="AT18" s="117"/>
      <c r="AU18" s="117"/>
      <c r="AV18" s="117"/>
      <c r="AW18" s="117"/>
      <c r="AX18" s="117"/>
      <c r="AY18" s="129"/>
      <c r="AZ18" s="117"/>
      <c r="BA18" s="109"/>
      <c r="BB18" s="117"/>
      <c r="BC18" s="117"/>
      <c r="BD18" s="117"/>
      <c r="BE18" s="117"/>
      <c r="BF18" s="117"/>
      <c r="BG18" s="117"/>
      <c r="BH18" s="117"/>
      <c r="BI18" s="117"/>
      <c r="BJ18" s="117"/>
      <c r="BK18" s="117"/>
      <c r="BL18" s="117"/>
      <c r="BM18" s="117"/>
      <c r="BN18" s="129">
        <v>130000</v>
      </c>
      <c r="BO18" s="109"/>
      <c r="BP18" s="109"/>
    </row>
    <row r="19" s="90" customFormat="true" ht="31.5" customHeight="true" spans="1:68">
      <c r="A19" s="101" t="s">
        <v>100</v>
      </c>
      <c r="B19" s="101" t="s">
        <v>101</v>
      </c>
      <c r="C19" s="101" t="s">
        <v>264</v>
      </c>
      <c r="D19" s="103">
        <f t="shared" si="0"/>
        <v>220000</v>
      </c>
      <c r="E19" s="103"/>
      <c r="F19" s="110">
        <v>220000</v>
      </c>
      <c r="G19" s="109">
        <f t="shared" si="11"/>
        <v>220000</v>
      </c>
      <c r="H19" s="109">
        <f t="shared" si="17"/>
        <v>0</v>
      </c>
      <c r="I19" s="109"/>
      <c r="J19" s="109"/>
      <c r="K19" s="109"/>
      <c r="L19" s="109"/>
      <c r="M19" s="109"/>
      <c r="N19" s="109"/>
      <c r="O19" s="109"/>
      <c r="P19" s="109"/>
      <c r="Q19" s="109"/>
      <c r="R19" s="109"/>
      <c r="S19" s="109">
        <f t="shared" si="18"/>
        <v>0</v>
      </c>
      <c r="T19" s="117"/>
      <c r="U19" s="117"/>
      <c r="V19" s="117"/>
      <c r="W19" s="117"/>
      <c r="X19" s="117"/>
      <c r="Y19" s="117"/>
      <c r="Z19" s="117"/>
      <c r="AA19" s="117"/>
      <c r="AB19" s="117"/>
      <c r="AC19" s="117"/>
      <c r="AD19" s="117"/>
      <c r="AE19" s="117"/>
      <c r="AF19" s="117"/>
      <c r="AG19" s="117"/>
      <c r="AH19" s="117"/>
      <c r="AI19" s="117"/>
      <c r="AJ19" s="117"/>
      <c r="AK19" s="117"/>
      <c r="AL19" s="117"/>
      <c r="AM19" s="117"/>
      <c r="AN19" s="117"/>
      <c r="AO19" s="117"/>
      <c r="AP19" s="117"/>
      <c r="AQ19" s="117">
        <f t="shared" si="19"/>
        <v>0</v>
      </c>
      <c r="AR19" s="117"/>
      <c r="AS19" s="117"/>
      <c r="AT19" s="117"/>
      <c r="AU19" s="117"/>
      <c r="AV19" s="117"/>
      <c r="AW19" s="117"/>
      <c r="AX19" s="117"/>
      <c r="AY19" s="129"/>
      <c r="AZ19" s="117"/>
      <c r="BA19" s="109">
        <f>SUM(BB19:BN19)</f>
        <v>0</v>
      </c>
      <c r="BB19" s="117"/>
      <c r="BC19" s="117"/>
      <c r="BD19" s="117"/>
      <c r="BE19" s="117"/>
      <c r="BF19" s="117"/>
      <c r="BG19" s="117"/>
      <c r="BH19" s="117"/>
      <c r="BI19" s="117"/>
      <c r="BJ19" s="117"/>
      <c r="BK19" s="117"/>
      <c r="BL19" s="117"/>
      <c r="BM19" s="117"/>
      <c r="BN19" s="129"/>
      <c r="BO19" s="109">
        <v>220000</v>
      </c>
      <c r="BP19" s="109"/>
    </row>
    <row r="20" ht="33" customHeight="true" spans="1:68">
      <c r="A20" s="101" t="s">
        <v>100</v>
      </c>
      <c r="B20" s="101" t="s">
        <v>101</v>
      </c>
      <c r="C20" s="101" t="s">
        <v>265</v>
      </c>
      <c r="D20" s="103">
        <f t="shared" si="0"/>
        <v>1610000</v>
      </c>
      <c r="E20" s="111"/>
      <c r="F20" s="110">
        <f>SUM(G20)</f>
        <v>1610000</v>
      </c>
      <c r="G20" s="109">
        <f t="shared" si="11"/>
        <v>1610000</v>
      </c>
      <c r="H20" s="111"/>
      <c r="I20" s="111"/>
      <c r="J20" s="111"/>
      <c r="K20" s="111"/>
      <c r="L20" s="111"/>
      <c r="M20" s="111"/>
      <c r="N20" s="111"/>
      <c r="O20" s="111"/>
      <c r="P20" s="111"/>
      <c r="Q20" s="111"/>
      <c r="R20" s="111"/>
      <c r="S20" s="109">
        <f t="shared" si="18"/>
        <v>0</v>
      </c>
      <c r="T20" s="118"/>
      <c r="U20" s="118"/>
      <c r="V20" s="118"/>
      <c r="W20" s="118"/>
      <c r="X20" s="118"/>
      <c r="Y20" s="118"/>
      <c r="Z20" s="118"/>
      <c r="AA20" s="118"/>
      <c r="AB20" s="118"/>
      <c r="AC20" s="118"/>
      <c r="AD20" s="118"/>
      <c r="AE20" s="118"/>
      <c r="AF20" s="118"/>
      <c r="AG20" s="118"/>
      <c r="AH20" s="118"/>
      <c r="AI20" s="118"/>
      <c r="AJ20" s="118"/>
      <c r="AK20" s="118"/>
      <c r="AL20" s="118"/>
      <c r="AM20" s="118"/>
      <c r="AN20" s="118"/>
      <c r="AO20" s="118"/>
      <c r="AP20" s="118"/>
      <c r="AQ20" s="118"/>
      <c r="AR20" s="118"/>
      <c r="AS20" s="118"/>
      <c r="AT20" s="118"/>
      <c r="AU20" s="118"/>
      <c r="AV20" s="118"/>
      <c r="AW20" s="118"/>
      <c r="AX20" s="118"/>
      <c r="AY20" s="129"/>
      <c r="AZ20" s="118"/>
      <c r="BA20" s="109">
        <f t="shared" ref="BA20:BA24" si="22">SUM(BC20:BN20)</f>
        <v>1610000</v>
      </c>
      <c r="BB20" s="111"/>
      <c r="BC20" s="131">
        <v>1610000</v>
      </c>
      <c r="BD20" s="118"/>
      <c r="BE20" s="118"/>
      <c r="BF20" s="118"/>
      <c r="BG20" s="118"/>
      <c r="BH20" s="118"/>
      <c r="BI20" s="118"/>
      <c r="BJ20" s="118"/>
      <c r="BK20" s="118"/>
      <c r="BL20" s="118"/>
      <c r="BM20" s="118"/>
      <c r="BN20" s="118"/>
      <c r="BO20" s="111"/>
      <c r="BP20" s="111"/>
    </row>
    <row r="21" s="90" customFormat="true" ht="31.5" customHeight="true" spans="1:68">
      <c r="A21" s="101" t="s">
        <v>100</v>
      </c>
      <c r="B21" s="101" t="s">
        <v>101</v>
      </c>
      <c r="C21" s="101" t="s">
        <v>266</v>
      </c>
      <c r="D21" s="103">
        <f t="shared" si="0"/>
        <v>3100</v>
      </c>
      <c r="E21" s="103"/>
      <c r="F21" s="110">
        <f>SUM(G21)</f>
        <v>3100</v>
      </c>
      <c r="G21" s="109">
        <f t="shared" si="11"/>
        <v>3100</v>
      </c>
      <c r="H21" s="109">
        <f>SUM(I21:R21)</f>
        <v>0</v>
      </c>
      <c r="I21" s="109"/>
      <c r="J21" s="109"/>
      <c r="K21" s="109"/>
      <c r="L21" s="109"/>
      <c r="M21" s="109"/>
      <c r="N21" s="109"/>
      <c r="O21" s="109"/>
      <c r="P21" s="109"/>
      <c r="Q21" s="109"/>
      <c r="R21" s="109"/>
      <c r="S21" s="109">
        <f t="shared" si="18"/>
        <v>3100</v>
      </c>
      <c r="T21" s="117"/>
      <c r="U21" s="117"/>
      <c r="V21" s="117"/>
      <c r="W21" s="117"/>
      <c r="X21" s="117"/>
      <c r="Y21" s="117"/>
      <c r="Z21" s="117"/>
      <c r="AA21" s="117"/>
      <c r="AB21" s="117"/>
      <c r="AC21" s="117"/>
      <c r="AD21" s="117"/>
      <c r="AE21" s="117"/>
      <c r="AF21" s="117"/>
      <c r="AG21" s="117"/>
      <c r="AH21" s="117"/>
      <c r="AI21" s="117"/>
      <c r="AJ21" s="117"/>
      <c r="AK21" s="117"/>
      <c r="AL21" s="117"/>
      <c r="AM21" s="117">
        <v>3100</v>
      </c>
      <c r="AN21" s="117"/>
      <c r="AO21" s="117"/>
      <c r="AP21" s="117"/>
      <c r="AQ21" s="117"/>
      <c r="AR21" s="117"/>
      <c r="AS21" s="117"/>
      <c r="AT21" s="117"/>
      <c r="AU21" s="117"/>
      <c r="AV21" s="117"/>
      <c r="AW21" s="117"/>
      <c r="AX21" s="117"/>
      <c r="AY21" s="117"/>
      <c r="AZ21" s="117"/>
      <c r="BA21" s="109">
        <f>SUM(BB21:BN21)</f>
        <v>0</v>
      </c>
      <c r="BB21" s="117"/>
      <c r="BC21" s="117"/>
      <c r="BD21" s="117"/>
      <c r="BE21" s="117"/>
      <c r="BF21" s="117"/>
      <c r="BG21" s="117"/>
      <c r="BH21" s="117"/>
      <c r="BI21" s="117"/>
      <c r="BJ21" s="117"/>
      <c r="BK21" s="117"/>
      <c r="BL21" s="117"/>
      <c r="BM21" s="117"/>
      <c r="BN21" s="117"/>
      <c r="BO21" s="109"/>
      <c r="BP21" s="109"/>
    </row>
    <row r="22" ht="23" customHeight="true" spans="1:68">
      <c r="A22" s="101" t="s">
        <v>100</v>
      </c>
      <c r="B22" s="101" t="s">
        <v>101</v>
      </c>
      <c r="C22" s="101" t="s">
        <v>267</v>
      </c>
      <c r="D22" s="103">
        <f t="shared" si="0"/>
        <v>1362800</v>
      </c>
      <c r="E22" s="111"/>
      <c r="F22" s="110">
        <f>SUM(G22)</f>
        <v>1362800</v>
      </c>
      <c r="G22" s="109">
        <f t="shared" si="11"/>
        <v>1362800</v>
      </c>
      <c r="H22" s="111"/>
      <c r="I22" s="111"/>
      <c r="J22" s="111"/>
      <c r="K22" s="111"/>
      <c r="L22" s="111"/>
      <c r="M22" s="111"/>
      <c r="N22" s="111"/>
      <c r="O22" s="111"/>
      <c r="P22" s="111"/>
      <c r="Q22" s="111"/>
      <c r="R22" s="111"/>
      <c r="S22" s="109">
        <f t="shared" si="18"/>
        <v>0</v>
      </c>
      <c r="T22" s="117"/>
      <c r="U22" s="117"/>
      <c r="V22" s="117"/>
      <c r="W22" s="117"/>
      <c r="X22" s="117"/>
      <c r="Y22" s="117"/>
      <c r="Z22" s="117"/>
      <c r="AA22" s="117"/>
      <c r="AB22" s="117"/>
      <c r="AC22" s="117"/>
      <c r="AD22" s="117"/>
      <c r="AE22" s="117"/>
      <c r="AF22" s="117"/>
      <c r="AG22" s="117"/>
      <c r="AH22" s="117"/>
      <c r="AI22" s="117"/>
      <c r="AJ22" s="117"/>
      <c r="AK22" s="117"/>
      <c r="AL22" s="117"/>
      <c r="AM22" s="117"/>
      <c r="AN22" s="117"/>
      <c r="AO22" s="117"/>
      <c r="AP22" s="117"/>
      <c r="AQ22" s="117">
        <f t="shared" ref="AQ22:AQ24" si="23">SUM(AR22:AX22)</f>
        <v>0</v>
      </c>
      <c r="AR22" s="117"/>
      <c r="AS22" s="117"/>
      <c r="AT22" s="117"/>
      <c r="AU22" s="117"/>
      <c r="AV22" s="117"/>
      <c r="AW22" s="117"/>
      <c r="AX22" s="117"/>
      <c r="AY22" s="129"/>
      <c r="AZ22" s="117"/>
      <c r="BA22" s="109">
        <f t="shared" ref="BA22:BA24" si="24">SUM(BC22:BN22)</f>
        <v>1362800</v>
      </c>
      <c r="BB22" s="111"/>
      <c r="BC22" s="132">
        <v>1362800</v>
      </c>
      <c r="BD22" s="117"/>
      <c r="BE22" s="117"/>
      <c r="BF22" s="117"/>
      <c r="BG22" s="117"/>
      <c r="BH22" s="117"/>
      <c r="BI22" s="117"/>
      <c r="BJ22" s="117"/>
      <c r="BK22" s="117"/>
      <c r="BL22" s="117"/>
      <c r="BM22" s="117"/>
      <c r="BN22" s="117"/>
      <c r="BO22" s="111"/>
      <c r="BP22" s="111"/>
    </row>
    <row r="23" ht="23" customHeight="true" spans="1:68">
      <c r="A23" s="101" t="s">
        <v>100</v>
      </c>
      <c r="B23" s="101" t="s">
        <v>101</v>
      </c>
      <c r="C23" s="101" t="s">
        <v>268</v>
      </c>
      <c r="D23" s="103">
        <f t="shared" si="0"/>
        <v>360300</v>
      </c>
      <c r="E23" s="111"/>
      <c r="F23" s="110">
        <f>SUM(G23)</f>
        <v>360300</v>
      </c>
      <c r="G23" s="109">
        <f t="shared" si="11"/>
        <v>360300</v>
      </c>
      <c r="H23" s="111"/>
      <c r="I23" s="111"/>
      <c r="J23" s="111"/>
      <c r="K23" s="111"/>
      <c r="L23" s="111"/>
      <c r="M23" s="111"/>
      <c r="N23" s="111"/>
      <c r="O23" s="111"/>
      <c r="P23" s="111"/>
      <c r="Q23" s="111"/>
      <c r="R23" s="111"/>
      <c r="S23" s="109">
        <f t="shared" si="18"/>
        <v>0</v>
      </c>
      <c r="T23" s="117"/>
      <c r="U23" s="117"/>
      <c r="V23" s="117"/>
      <c r="W23" s="117"/>
      <c r="X23" s="117"/>
      <c r="Y23" s="117"/>
      <c r="Z23" s="117"/>
      <c r="AA23" s="117"/>
      <c r="AB23" s="117"/>
      <c r="AC23" s="117"/>
      <c r="AD23" s="117"/>
      <c r="AE23" s="117"/>
      <c r="AF23" s="117"/>
      <c r="AG23" s="117"/>
      <c r="AH23" s="117"/>
      <c r="AI23" s="117"/>
      <c r="AJ23" s="117"/>
      <c r="AK23" s="117"/>
      <c r="AL23" s="117"/>
      <c r="AM23" s="117"/>
      <c r="AN23" s="117"/>
      <c r="AO23" s="117"/>
      <c r="AP23" s="117"/>
      <c r="AQ23" s="117">
        <f t="shared" si="23"/>
        <v>0</v>
      </c>
      <c r="AR23" s="117"/>
      <c r="AS23" s="117"/>
      <c r="AT23" s="117"/>
      <c r="AU23" s="117"/>
      <c r="AV23" s="117"/>
      <c r="AW23" s="117"/>
      <c r="AX23" s="117"/>
      <c r="AY23" s="129"/>
      <c r="AZ23" s="117"/>
      <c r="BA23" s="109">
        <f t="shared" si="24"/>
        <v>360300</v>
      </c>
      <c r="BB23" s="111"/>
      <c r="BC23" s="132">
        <v>360300</v>
      </c>
      <c r="BD23" s="117"/>
      <c r="BE23" s="117"/>
      <c r="BF23" s="117"/>
      <c r="BG23" s="117"/>
      <c r="BH23" s="117"/>
      <c r="BI23" s="117"/>
      <c r="BJ23" s="117"/>
      <c r="BK23" s="117"/>
      <c r="BL23" s="117"/>
      <c r="BM23" s="117"/>
      <c r="BN23" s="117"/>
      <c r="BO23" s="111"/>
      <c r="BP23" s="111"/>
    </row>
    <row r="24" ht="23" customHeight="true" spans="1:68">
      <c r="A24" s="101" t="s">
        <v>100</v>
      </c>
      <c r="B24" s="101" t="s">
        <v>101</v>
      </c>
      <c r="C24" s="101" t="s">
        <v>269</v>
      </c>
      <c r="D24" s="103">
        <f t="shared" si="0"/>
        <v>257800</v>
      </c>
      <c r="E24" s="111"/>
      <c r="F24" s="110">
        <f>SUM(G24)</f>
        <v>257800</v>
      </c>
      <c r="G24" s="109">
        <f t="shared" si="11"/>
        <v>257800</v>
      </c>
      <c r="H24" s="111"/>
      <c r="I24" s="111"/>
      <c r="J24" s="111"/>
      <c r="K24" s="111"/>
      <c r="L24" s="111"/>
      <c r="M24" s="111"/>
      <c r="N24" s="111"/>
      <c r="O24" s="111"/>
      <c r="P24" s="111"/>
      <c r="Q24" s="111"/>
      <c r="R24" s="111"/>
      <c r="S24" s="109">
        <f t="shared" si="18"/>
        <v>0</v>
      </c>
      <c r="T24" s="117"/>
      <c r="U24" s="117"/>
      <c r="V24" s="117"/>
      <c r="W24" s="117"/>
      <c r="X24" s="117"/>
      <c r="Y24" s="117"/>
      <c r="Z24" s="117"/>
      <c r="AA24" s="117"/>
      <c r="AB24" s="117"/>
      <c r="AC24" s="117"/>
      <c r="AD24" s="117"/>
      <c r="AE24" s="117"/>
      <c r="AF24" s="117"/>
      <c r="AG24" s="117"/>
      <c r="AH24" s="117"/>
      <c r="AI24" s="117"/>
      <c r="AJ24" s="117"/>
      <c r="AK24" s="117"/>
      <c r="AL24" s="117"/>
      <c r="AM24" s="117"/>
      <c r="AN24" s="117"/>
      <c r="AO24" s="117"/>
      <c r="AP24" s="117"/>
      <c r="AQ24" s="117">
        <f t="shared" si="23"/>
        <v>0</v>
      </c>
      <c r="AR24" s="117"/>
      <c r="AS24" s="117"/>
      <c r="AT24" s="117"/>
      <c r="AU24" s="117"/>
      <c r="AV24" s="117"/>
      <c r="AW24" s="117"/>
      <c r="AX24" s="117"/>
      <c r="AY24" s="129"/>
      <c r="AZ24" s="117"/>
      <c r="BA24" s="109">
        <f t="shared" si="24"/>
        <v>257800</v>
      </c>
      <c r="BB24" s="111"/>
      <c r="BC24" s="132">
        <v>257800</v>
      </c>
      <c r="BD24" s="117"/>
      <c r="BE24" s="117"/>
      <c r="BF24" s="117"/>
      <c r="BG24" s="117"/>
      <c r="BH24" s="117"/>
      <c r="BI24" s="117"/>
      <c r="BJ24" s="117"/>
      <c r="BK24" s="117"/>
      <c r="BL24" s="117"/>
      <c r="BM24" s="117"/>
      <c r="BN24" s="117"/>
      <c r="BO24" s="111"/>
      <c r="BP24" s="111"/>
    </row>
    <row r="25" s="90" customFormat="true" ht="31.5" customHeight="true" spans="1:68">
      <c r="A25" s="101" t="s">
        <v>100</v>
      </c>
      <c r="B25" s="101" t="s">
        <v>101</v>
      </c>
      <c r="C25" s="101" t="s">
        <v>270</v>
      </c>
      <c r="D25" s="103">
        <f t="shared" ref="D25:D46" si="25">SUM(E25:F25)</f>
        <v>933800</v>
      </c>
      <c r="E25" s="103"/>
      <c r="F25" s="110">
        <v>933800</v>
      </c>
      <c r="G25" s="109">
        <f t="shared" ref="G25:G46" si="26">SUM(H25+S25+AR25+BA25+BN25+BO25+BP25)</f>
        <v>876800</v>
      </c>
      <c r="H25" s="109">
        <f t="shared" ref="H25:H30" si="27">SUM(I25:R25)</f>
        <v>0</v>
      </c>
      <c r="I25" s="109"/>
      <c r="J25" s="109"/>
      <c r="K25" s="109"/>
      <c r="L25" s="109"/>
      <c r="M25" s="109"/>
      <c r="N25" s="109"/>
      <c r="O25" s="109"/>
      <c r="P25" s="109"/>
      <c r="Q25" s="109"/>
      <c r="R25" s="109"/>
      <c r="S25" s="109">
        <f t="shared" ref="S25:S56" si="28">SUM(T25:AQ25)</f>
        <v>0</v>
      </c>
      <c r="T25" s="119"/>
      <c r="U25" s="119"/>
      <c r="V25" s="119"/>
      <c r="W25" s="119"/>
      <c r="X25" s="119"/>
      <c r="Y25" s="119"/>
      <c r="Z25" s="119"/>
      <c r="AA25" s="119"/>
      <c r="AB25" s="119"/>
      <c r="AC25" s="119"/>
      <c r="AD25" s="119"/>
      <c r="AE25" s="119"/>
      <c r="AF25" s="119"/>
      <c r="AG25" s="119"/>
      <c r="AH25" s="119"/>
      <c r="AI25" s="119"/>
      <c r="AJ25" s="119"/>
      <c r="AK25" s="119"/>
      <c r="AL25" s="119"/>
      <c r="AM25" s="119"/>
      <c r="AN25" s="119"/>
      <c r="AO25" s="119"/>
      <c r="AP25" s="119"/>
      <c r="AQ25" s="117">
        <f t="shared" ref="AQ25:AQ44" si="29">SUM(AR25:AX25)</f>
        <v>0</v>
      </c>
      <c r="AR25" s="119"/>
      <c r="AS25" s="119"/>
      <c r="AT25" s="119"/>
      <c r="AU25" s="119"/>
      <c r="AV25" s="119"/>
      <c r="AW25" s="119"/>
      <c r="AX25" s="119"/>
      <c r="AY25" s="129"/>
      <c r="AZ25" s="119"/>
      <c r="BA25" s="109">
        <f t="shared" ref="BA25:BA56" si="30">SUM(BC25:BN25)</f>
        <v>876800</v>
      </c>
      <c r="BB25" s="109"/>
      <c r="BC25" s="132">
        <v>876800</v>
      </c>
      <c r="BD25" s="119"/>
      <c r="BE25" s="119"/>
      <c r="BF25" s="119"/>
      <c r="BG25" s="119"/>
      <c r="BH25" s="119"/>
      <c r="BI25" s="119"/>
      <c r="BJ25" s="119"/>
      <c r="BK25" s="119"/>
      <c r="BL25" s="119"/>
      <c r="BM25" s="119"/>
      <c r="BN25" s="119"/>
      <c r="BO25" s="109"/>
      <c r="BP25" s="109"/>
    </row>
    <row r="26" s="90" customFormat="true" ht="31.5" customHeight="true" spans="1:68">
      <c r="A26" s="101" t="s">
        <v>100</v>
      </c>
      <c r="B26" s="101" t="s">
        <v>101</v>
      </c>
      <c r="C26" s="101" t="s">
        <v>271</v>
      </c>
      <c r="D26" s="103">
        <f t="shared" si="25"/>
        <v>229000</v>
      </c>
      <c r="E26" s="103"/>
      <c r="F26" s="110">
        <v>229000</v>
      </c>
      <c r="G26" s="109">
        <f t="shared" si="26"/>
        <v>219200</v>
      </c>
      <c r="H26" s="109">
        <f t="shared" si="27"/>
        <v>0</v>
      </c>
      <c r="I26" s="109"/>
      <c r="J26" s="109"/>
      <c r="K26" s="109"/>
      <c r="L26" s="109"/>
      <c r="M26" s="109"/>
      <c r="N26" s="109"/>
      <c r="O26" s="109"/>
      <c r="P26" s="109"/>
      <c r="Q26" s="109"/>
      <c r="R26" s="109"/>
      <c r="S26" s="109">
        <f t="shared" si="28"/>
        <v>0</v>
      </c>
      <c r="T26" s="117"/>
      <c r="U26" s="117"/>
      <c r="V26" s="117"/>
      <c r="W26" s="117"/>
      <c r="X26" s="117"/>
      <c r="Y26" s="117"/>
      <c r="Z26" s="117"/>
      <c r="AA26" s="117"/>
      <c r="AB26" s="117"/>
      <c r="AC26" s="117"/>
      <c r="AD26" s="117"/>
      <c r="AE26" s="117"/>
      <c r="AF26" s="117"/>
      <c r="AG26" s="117"/>
      <c r="AH26" s="117"/>
      <c r="AI26" s="117"/>
      <c r="AJ26" s="117"/>
      <c r="AK26" s="117"/>
      <c r="AL26" s="117"/>
      <c r="AM26" s="117"/>
      <c r="AN26" s="117"/>
      <c r="AO26" s="117"/>
      <c r="AP26" s="117"/>
      <c r="AQ26" s="117">
        <f t="shared" si="29"/>
        <v>0</v>
      </c>
      <c r="AR26" s="117"/>
      <c r="AS26" s="117"/>
      <c r="AT26" s="117"/>
      <c r="AU26" s="117"/>
      <c r="AV26" s="117"/>
      <c r="AW26" s="117"/>
      <c r="AX26" s="117"/>
      <c r="AY26" s="129"/>
      <c r="AZ26" s="117"/>
      <c r="BA26" s="109">
        <f t="shared" si="30"/>
        <v>219200</v>
      </c>
      <c r="BB26" s="109"/>
      <c r="BC26" s="132">
        <v>219200</v>
      </c>
      <c r="BD26" s="117"/>
      <c r="BE26" s="117"/>
      <c r="BF26" s="117"/>
      <c r="BG26" s="117"/>
      <c r="BH26" s="117"/>
      <c r="BI26" s="117"/>
      <c r="BJ26" s="117"/>
      <c r="BK26" s="117"/>
      <c r="BL26" s="117"/>
      <c r="BM26" s="117"/>
      <c r="BN26" s="117"/>
      <c r="BO26" s="109"/>
      <c r="BP26" s="109"/>
    </row>
    <row r="27" s="90" customFormat="true" ht="31.5" customHeight="true" spans="1:68">
      <c r="A27" s="101" t="s">
        <v>100</v>
      </c>
      <c r="B27" s="101" t="s">
        <v>101</v>
      </c>
      <c r="C27" s="101" t="s">
        <v>272</v>
      </c>
      <c r="D27" s="103">
        <f t="shared" si="25"/>
        <v>1633000</v>
      </c>
      <c r="E27" s="103"/>
      <c r="F27" s="110">
        <f t="shared" ref="F25:F39" si="31">SUM(G27)</f>
        <v>1633000</v>
      </c>
      <c r="G27" s="109">
        <f t="shared" si="26"/>
        <v>1633000</v>
      </c>
      <c r="H27" s="109">
        <f t="shared" si="27"/>
        <v>0</v>
      </c>
      <c r="I27" s="109"/>
      <c r="J27" s="109"/>
      <c r="K27" s="109"/>
      <c r="L27" s="109"/>
      <c r="M27" s="109"/>
      <c r="N27" s="109"/>
      <c r="O27" s="109"/>
      <c r="P27" s="109"/>
      <c r="Q27" s="109"/>
      <c r="R27" s="109"/>
      <c r="S27" s="109">
        <f t="shared" si="28"/>
        <v>0</v>
      </c>
      <c r="T27" s="117"/>
      <c r="U27" s="117"/>
      <c r="V27" s="117"/>
      <c r="W27" s="117"/>
      <c r="X27" s="117"/>
      <c r="Y27" s="117"/>
      <c r="Z27" s="117"/>
      <c r="AA27" s="117"/>
      <c r="AB27" s="117"/>
      <c r="AC27" s="117"/>
      <c r="AD27" s="117"/>
      <c r="AE27" s="117"/>
      <c r="AF27" s="117"/>
      <c r="AG27" s="117"/>
      <c r="AH27" s="117"/>
      <c r="AI27" s="117"/>
      <c r="AJ27" s="117"/>
      <c r="AK27" s="117"/>
      <c r="AL27" s="117"/>
      <c r="AM27" s="117"/>
      <c r="AN27" s="117"/>
      <c r="AO27" s="117"/>
      <c r="AP27" s="117"/>
      <c r="AQ27" s="117">
        <f t="shared" si="29"/>
        <v>0</v>
      </c>
      <c r="AR27" s="117"/>
      <c r="AS27" s="117"/>
      <c r="AT27" s="117"/>
      <c r="AU27" s="117"/>
      <c r="AV27" s="117"/>
      <c r="AW27" s="117"/>
      <c r="AX27" s="117"/>
      <c r="AY27" s="129"/>
      <c r="AZ27" s="117"/>
      <c r="BA27" s="109">
        <f t="shared" si="30"/>
        <v>1633000</v>
      </c>
      <c r="BB27" s="109"/>
      <c r="BC27" s="132">
        <v>1633000</v>
      </c>
      <c r="BD27" s="117"/>
      <c r="BE27" s="117"/>
      <c r="BF27" s="117"/>
      <c r="BG27" s="117"/>
      <c r="BH27" s="117"/>
      <c r="BI27" s="117"/>
      <c r="BJ27" s="117"/>
      <c r="BK27" s="117"/>
      <c r="BL27" s="117"/>
      <c r="BM27" s="117"/>
      <c r="BN27" s="117"/>
      <c r="BO27" s="109"/>
      <c r="BP27" s="109"/>
    </row>
    <row r="28" s="90" customFormat="true" ht="31.5" customHeight="true" spans="1:68">
      <c r="A28" s="101" t="s">
        <v>100</v>
      </c>
      <c r="B28" s="101" t="s">
        <v>101</v>
      </c>
      <c r="C28" s="101" t="s">
        <v>273</v>
      </c>
      <c r="D28" s="103">
        <f t="shared" si="25"/>
        <v>101000</v>
      </c>
      <c r="E28" s="103"/>
      <c r="F28" s="110">
        <f t="shared" si="31"/>
        <v>101000</v>
      </c>
      <c r="G28" s="109">
        <f t="shared" si="26"/>
        <v>101000</v>
      </c>
      <c r="H28" s="109">
        <f t="shared" si="27"/>
        <v>0</v>
      </c>
      <c r="I28" s="109"/>
      <c r="J28" s="109"/>
      <c r="K28" s="109"/>
      <c r="L28" s="109"/>
      <c r="M28" s="109"/>
      <c r="N28" s="109"/>
      <c r="O28" s="109"/>
      <c r="P28" s="109"/>
      <c r="Q28" s="109"/>
      <c r="R28" s="109"/>
      <c r="S28" s="109">
        <f t="shared" si="28"/>
        <v>0</v>
      </c>
      <c r="T28" s="117"/>
      <c r="U28" s="117"/>
      <c r="V28" s="117"/>
      <c r="W28" s="117"/>
      <c r="X28" s="117"/>
      <c r="Y28" s="117"/>
      <c r="Z28" s="117"/>
      <c r="AA28" s="117"/>
      <c r="AB28" s="117"/>
      <c r="AC28" s="117"/>
      <c r="AD28" s="117"/>
      <c r="AE28" s="117"/>
      <c r="AF28" s="117"/>
      <c r="AG28" s="117"/>
      <c r="AH28" s="117"/>
      <c r="AI28" s="117"/>
      <c r="AJ28" s="117"/>
      <c r="AK28" s="117"/>
      <c r="AL28" s="117"/>
      <c r="AM28" s="117"/>
      <c r="AN28" s="117"/>
      <c r="AO28" s="117"/>
      <c r="AP28" s="117"/>
      <c r="AQ28" s="117">
        <f t="shared" si="29"/>
        <v>0</v>
      </c>
      <c r="AR28" s="117"/>
      <c r="AS28" s="117"/>
      <c r="AT28" s="117"/>
      <c r="AU28" s="117"/>
      <c r="AV28" s="117"/>
      <c r="AW28" s="117"/>
      <c r="AX28" s="117"/>
      <c r="AY28" s="129"/>
      <c r="AZ28" s="117"/>
      <c r="BA28" s="109">
        <f t="shared" si="30"/>
        <v>101000</v>
      </c>
      <c r="BB28" s="109"/>
      <c r="BC28" s="132">
        <v>101000</v>
      </c>
      <c r="BD28" s="117"/>
      <c r="BE28" s="117"/>
      <c r="BF28" s="117"/>
      <c r="BG28" s="117"/>
      <c r="BH28" s="117"/>
      <c r="BI28" s="117"/>
      <c r="BJ28" s="117"/>
      <c r="BK28" s="117"/>
      <c r="BL28" s="117"/>
      <c r="BM28" s="117"/>
      <c r="BN28" s="117"/>
      <c r="BO28" s="109"/>
      <c r="BP28" s="109"/>
    </row>
    <row r="29" s="90" customFormat="true" ht="31.5" customHeight="true" spans="1:68">
      <c r="A29" s="101" t="s">
        <v>100</v>
      </c>
      <c r="B29" s="101" t="s">
        <v>101</v>
      </c>
      <c r="C29" s="101" t="s">
        <v>274</v>
      </c>
      <c r="D29" s="103">
        <f t="shared" si="25"/>
        <v>3495300</v>
      </c>
      <c r="E29" s="103"/>
      <c r="F29" s="110">
        <f t="shared" si="31"/>
        <v>3495300</v>
      </c>
      <c r="G29" s="109">
        <f t="shared" si="26"/>
        <v>3495300</v>
      </c>
      <c r="H29" s="109">
        <f t="shared" si="27"/>
        <v>0</v>
      </c>
      <c r="I29" s="109"/>
      <c r="J29" s="109"/>
      <c r="K29" s="109"/>
      <c r="L29" s="109"/>
      <c r="M29" s="109"/>
      <c r="N29" s="109"/>
      <c r="O29" s="109"/>
      <c r="P29" s="109"/>
      <c r="Q29" s="109"/>
      <c r="R29" s="109"/>
      <c r="S29" s="109">
        <f t="shared" si="28"/>
        <v>0</v>
      </c>
      <c r="T29" s="117"/>
      <c r="U29" s="117"/>
      <c r="V29" s="117"/>
      <c r="W29" s="117"/>
      <c r="X29" s="117"/>
      <c r="Y29" s="117"/>
      <c r="Z29" s="117"/>
      <c r="AA29" s="117"/>
      <c r="AB29" s="117"/>
      <c r="AC29" s="117"/>
      <c r="AD29" s="117"/>
      <c r="AE29" s="117"/>
      <c r="AF29" s="117"/>
      <c r="AG29" s="117"/>
      <c r="AH29" s="117"/>
      <c r="AI29" s="117"/>
      <c r="AJ29" s="117"/>
      <c r="AK29" s="117"/>
      <c r="AL29" s="117"/>
      <c r="AM29" s="117"/>
      <c r="AN29" s="117"/>
      <c r="AO29" s="117"/>
      <c r="AP29" s="117"/>
      <c r="AQ29" s="117">
        <f t="shared" si="29"/>
        <v>0</v>
      </c>
      <c r="AR29" s="117"/>
      <c r="AS29" s="117"/>
      <c r="AT29" s="117"/>
      <c r="AU29" s="117"/>
      <c r="AV29" s="117"/>
      <c r="AW29" s="117"/>
      <c r="AX29" s="117"/>
      <c r="AY29" s="129"/>
      <c r="AZ29" s="117"/>
      <c r="BA29" s="109">
        <f t="shared" si="30"/>
        <v>3495300</v>
      </c>
      <c r="BB29" s="109"/>
      <c r="BC29" s="132">
        <v>3495300</v>
      </c>
      <c r="BD29" s="117"/>
      <c r="BE29" s="117"/>
      <c r="BF29" s="117"/>
      <c r="BG29" s="117"/>
      <c r="BH29" s="117"/>
      <c r="BI29" s="117"/>
      <c r="BJ29" s="117"/>
      <c r="BK29" s="117"/>
      <c r="BL29" s="117"/>
      <c r="BM29" s="117"/>
      <c r="BN29" s="117"/>
      <c r="BO29" s="109"/>
      <c r="BP29" s="109"/>
    </row>
    <row r="30" s="90" customFormat="true" ht="31.5" customHeight="true" spans="1:68">
      <c r="A30" s="101" t="s">
        <v>100</v>
      </c>
      <c r="B30" s="101" t="s">
        <v>101</v>
      </c>
      <c r="C30" s="101" t="s">
        <v>275</v>
      </c>
      <c r="D30" s="103">
        <f t="shared" si="25"/>
        <v>197800</v>
      </c>
      <c r="E30" s="103"/>
      <c r="F30" s="110">
        <f t="shared" si="31"/>
        <v>197800</v>
      </c>
      <c r="G30" s="109">
        <f t="shared" si="26"/>
        <v>197800</v>
      </c>
      <c r="H30" s="109">
        <f t="shared" si="27"/>
        <v>0</v>
      </c>
      <c r="I30" s="109"/>
      <c r="J30" s="109"/>
      <c r="K30" s="109"/>
      <c r="L30" s="109"/>
      <c r="M30" s="109"/>
      <c r="N30" s="109"/>
      <c r="O30" s="109"/>
      <c r="P30" s="109"/>
      <c r="Q30" s="109"/>
      <c r="R30" s="109"/>
      <c r="S30" s="109">
        <f t="shared" si="28"/>
        <v>0</v>
      </c>
      <c r="T30" s="117"/>
      <c r="U30" s="117"/>
      <c r="V30" s="117"/>
      <c r="W30" s="117"/>
      <c r="X30" s="117"/>
      <c r="Y30" s="117"/>
      <c r="Z30" s="117"/>
      <c r="AA30" s="117"/>
      <c r="AB30" s="117"/>
      <c r="AC30" s="117"/>
      <c r="AD30" s="117"/>
      <c r="AE30" s="117"/>
      <c r="AF30" s="117"/>
      <c r="AG30" s="117"/>
      <c r="AH30" s="117"/>
      <c r="AI30" s="117"/>
      <c r="AJ30" s="117"/>
      <c r="AK30" s="117"/>
      <c r="AL30" s="117"/>
      <c r="AM30" s="117"/>
      <c r="AN30" s="117"/>
      <c r="AO30" s="117"/>
      <c r="AP30" s="117"/>
      <c r="AQ30" s="117">
        <f t="shared" si="29"/>
        <v>0</v>
      </c>
      <c r="AR30" s="117"/>
      <c r="AS30" s="117"/>
      <c r="AT30" s="117"/>
      <c r="AU30" s="117"/>
      <c r="AV30" s="117"/>
      <c r="AW30" s="117"/>
      <c r="AX30" s="117"/>
      <c r="AY30" s="129"/>
      <c r="AZ30" s="117"/>
      <c r="BA30" s="109">
        <f t="shared" si="30"/>
        <v>197800</v>
      </c>
      <c r="BB30" s="109"/>
      <c r="BC30" s="132">
        <v>197800</v>
      </c>
      <c r="BD30" s="117"/>
      <c r="BE30" s="117"/>
      <c r="BF30" s="117"/>
      <c r="BG30" s="117"/>
      <c r="BH30" s="117"/>
      <c r="BI30" s="117"/>
      <c r="BJ30" s="117"/>
      <c r="BK30" s="117"/>
      <c r="BL30" s="117"/>
      <c r="BM30" s="117"/>
      <c r="BN30" s="117"/>
      <c r="BO30" s="109"/>
      <c r="BP30" s="109"/>
    </row>
    <row r="31" ht="23" customHeight="true" spans="1:68">
      <c r="A31" s="101" t="s">
        <v>100</v>
      </c>
      <c r="B31" s="101" t="s">
        <v>101</v>
      </c>
      <c r="C31" s="101" t="s">
        <v>276</v>
      </c>
      <c r="D31" s="103">
        <f t="shared" si="25"/>
        <v>181100</v>
      </c>
      <c r="E31" s="111"/>
      <c r="F31" s="110">
        <f t="shared" si="31"/>
        <v>181100</v>
      </c>
      <c r="G31" s="109">
        <f t="shared" si="26"/>
        <v>181100</v>
      </c>
      <c r="H31" s="111"/>
      <c r="I31" s="111"/>
      <c r="J31" s="111"/>
      <c r="K31" s="111"/>
      <c r="L31" s="111"/>
      <c r="M31" s="111"/>
      <c r="N31" s="111"/>
      <c r="O31" s="111"/>
      <c r="P31" s="111"/>
      <c r="Q31" s="111"/>
      <c r="R31" s="111"/>
      <c r="S31" s="109">
        <f t="shared" si="28"/>
        <v>0</v>
      </c>
      <c r="T31" s="117"/>
      <c r="U31" s="117"/>
      <c r="V31" s="117"/>
      <c r="W31" s="117"/>
      <c r="X31" s="117"/>
      <c r="Y31" s="117"/>
      <c r="Z31" s="117"/>
      <c r="AA31" s="117"/>
      <c r="AB31" s="117"/>
      <c r="AC31" s="117"/>
      <c r="AD31" s="117"/>
      <c r="AE31" s="117"/>
      <c r="AF31" s="117"/>
      <c r="AG31" s="117"/>
      <c r="AH31" s="117"/>
      <c r="AI31" s="117"/>
      <c r="AJ31" s="117"/>
      <c r="AK31" s="117"/>
      <c r="AL31" s="117"/>
      <c r="AM31" s="117"/>
      <c r="AN31" s="117"/>
      <c r="AO31" s="117"/>
      <c r="AP31" s="117"/>
      <c r="AQ31" s="117">
        <f t="shared" si="29"/>
        <v>0</v>
      </c>
      <c r="AR31" s="117"/>
      <c r="AS31" s="117"/>
      <c r="AT31" s="117"/>
      <c r="AU31" s="117"/>
      <c r="AV31" s="117"/>
      <c r="AW31" s="117"/>
      <c r="AX31" s="117"/>
      <c r="AY31" s="129"/>
      <c r="AZ31" s="117"/>
      <c r="BA31" s="109">
        <f t="shared" si="30"/>
        <v>181100</v>
      </c>
      <c r="BB31" s="111"/>
      <c r="BC31" s="132">
        <v>181100</v>
      </c>
      <c r="BD31" s="117"/>
      <c r="BE31" s="117"/>
      <c r="BF31" s="117"/>
      <c r="BG31" s="117"/>
      <c r="BH31" s="117"/>
      <c r="BI31" s="117"/>
      <c r="BJ31" s="117"/>
      <c r="BK31" s="117"/>
      <c r="BL31" s="117"/>
      <c r="BM31" s="117"/>
      <c r="BN31" s="117"/>
      <c r="BO31" s="111"/>
      <c r="BP31" s="111"/>
    </row>
    <row r="32" ht="23" customHeight="true" spans="1:68">
      <c r="A32" s="101" t="s">
        <v>100</v>
      </c>
      <c r="B32" s="101" t="s">
        <v>101</v>
      </c>
      <c r="C32" s="101" t="s">
        <v>277</v>
      </c>
      <c r="D32" s="103">
        <f t="shared" si="25"/>
        <v>7138900</v>
      </c>
      <c r="E32" s="111"/>
      <c r="F32" s="110">
        <v>7138900</v>
      </c>
      <c r="G32" s="109">
        <f t="shared" si="26"/>
        <v>7141700</v>
      </c>
      <c r="H32" s="111"/>
      <c r="I32" s="111"/>
      <c r="J32" s="111"/>
      <c r="K32" s="111"/>
      <c r="L32" s="111"/>
      <c r="M32" s="111"/>
      <c r="N32" s="111"/>
      <c r="O32" s="111"/>
      <c r="P32" s="111"/>
      <c r="Q32" s="111"/>
      <c r="R32" s="111"/>
      <c r="S32" s="109">
        <f t="shared" si="28"/>
        <v>0</v>
      </c>
      <c r="T32" s="117"/>
      <c r="U32" s="117"/>
      <c r="V32" s="117"/>
      <c r="W32" s="117"/>
      <c r="X32" s="117"/>
      <c r="Y32" s="117"/>
      <c r="Z32" s="117"/>
      <c r="AA32" s="117"/>
      <c r="AB32" s="117"/>
      <c r="AC32" s="117"/>
      <c r="AD32" s="117"/>
      <c r="AE32" s="117"/>
      <c r="AF32" s="117"/>
      <c r="AG32" s="117"/>
      <c r="AH32" s="117"/>
      <c r="AI32" s="117"/>
      <c r="AJ32" s="117"/>
      <c r="AK32" s="117"/>
      <c r="AL32" s="117"/>
      <c r="AM32" s="117"/>
      <c r="AN32" s="117"/>
      <c r="AO32" s="117"/>
      <c r="AP32" s="117"/>
      <c r="AQ32" s="117">
        <f t="shared" si="29"/>
        <v>0</v>
      </c>
      <c r="AR32" s="117"/>
      <c r="AS32" s="117"/>
      <c r="AT32" s="117"/>
      <c r="AU32" s="117"/>
      <c r="AV32" s="117"/>
      <c r="AW32" s="117"/>
      <c r="AX32" s="117"/>
      <c r="AY32" s="129"/>
      <c r="AZ32" s="117"/>
      <c r="BA32" s="109">
        <f t="shared" si="30"/>
        <v>7141700</v>
      </c>
      <c r="BB32" s="111"/>
      <c r="BC32" s="132">
        <v>7141700</v>
      </c>
      <c r="BD32" s="117"/>
      <c r="BE32" s="117"/>
      <c r="BF32" s="117"/>
      <c r="BG32" s="117"/>
      <c r="BH32" s="117"/>
      <c r="BI32" s="117"/>
      <c r="BJ32" s="117"/>
      <c r="BK32" s="117"/>
      <c r="BL32" s="117"/>
      <c r="BM32" s="117"/>
      <c r="BN32" s="117"/>
      <c r="BO32" s="111"/>
      <c r="BP32" s="111"/>
    </row>
    <row r="33" ht="23" customHeight="true" spans="1:68">
      <c r="A33" s="101" t="s">
        <v>100</v>
      </c>
      <c r="B33" s="101" t="s">
        <v>101</v>
      </c>
      <c r="C33" s="101" t="s">
        <v>278</v>
      </c>
      <c r="D33" s="103">
        <f t="shared" si="25"/>
        <v>6050100</v>
      </c>
      <c r="E33" s="111"/>
      <c r="F33" s="110">
        <f t="shared" ref="F33:F35" si="32">SUM(G33)</f>
        <v>6050100</v>
      </c>
      <c r="G33" s="109">
        <f t="shared" si="26"/>
        <v>6050100</v>
      </c>
      <c r="H33" s="111"/>
      <c r="I33" s="111"/>
      <c r="J33" s="111"/>
      <c r="K33" s="111"/>
      <c r="L33" s="111"/>
      <c r="M33" s="111"/>
      <c r="N33" s="111"/>
      <c r="O33" s="111"/>
      <c r="P33" s="111"/>
      <c r="Q33" s="111"/>
      <c r="R33" s="111"/>
      <c r="S33" s="109">
        <f t="shared" si="28"/>
        <v>0</v>
      </c>
      <c r="T33" s="117"/>
      <c r="U33" s="117"/>
      <c r="V33" s="117"/>
      <c r="W33" s="117"/>
      <c r="X33" s="117"/>
      <c r="Y33" s="117"/>
      <c r="Z33" s="117"/>
      <c r="AA33" s="117"/>
      <c r="AB33" s="117"/>
      <c r="AC33" s="117"/>
      <c r="AD33" s="117"/>
      <c r="AE33" s="117"/>
      <c r="AF33" s="117"/>
      <c r="AG33" s="117"/>
      <c r="AH33" s="117"/>
      <c r="AI33" s="117"/>
      <c r="AJ33" s="117"/>
      <c r="AK33" s="117"/>
      <c r="AL33" s="117"/>
      <c r="AM33" s="117"/>
      <c r="AN33" s="117"/>
      <c r="AO33" s="117"/>
      <c r="AP33" s="117"/>
      <c r="AQ33" s="117">
        <f t="shared" si="29"/>
        <v>0</v>
      </c>
      <c r="AR33" s="117"/>
      <c r="AS33" s="117"/>
      <c r="AT33" s="117"/>
      <c r="AU33" s="117"/>
      <c r="AV33" s="117"/>
      <c r="AW33" s="117"/>
      <c r="AX33" s="117"/>
      <c r="AY33" s="129"/>
      <c r="AZ33" s="117"/>
      <c r="BA33" s="109">
        <f t="shared" si="30"/>
        <v>6050100</v>
      </c>
      <c r="BB33" s="111"/>
      <c r="BC33" s="132">
        <v>6050100</v>
      </c>
      <c r="BD33" s="117"/>
      <c r="BE33" s="117"/>
      <c r="BF33" s="117"/>
      <c r="BG33" s="117"/>
      <c r="BH33" s="117"/>
      <c r="BI33" s="117"/>
      <c r="BJ33" s="117"/>
      <c r="BK33" s="117"/>
      <c r="BL33" s="117"/>
      <c r="BM33" s="117"/>
      <c r="BN33" s="117"/>
      <c r="BO33" s="111"/>
      <c r="BP33" s="111"/>
    </row>
    <row r="34" ht="23" customHeight="true" spans="1:68">
      <c r="A34" s="101" t="s">
        <v>100</v>
      </c>
      <c r="B34" s="101" t="s">
        <v>101</v>
      </c>
      <c r="C34" s="101" t="s">
        <v>279</v>
      </c>
      <c r="D34" s="103">
        <f t="shared" si="25"/>
        <v>400200</v>
      </c>
      <c r="E34" s="111"/>
      <c r="F34" s="110">
        <f t="shared" si="32"/>
        <v>400200</v>
      </c>
      <c r="G34" s="109">
        <f t="shared" si="26"/>
        <v>400200</v>
      </c>
      <c r="H34" s="111"/>
      <c r="I34" s="111"/>
      <c r="J34" s="111"/>
      <c r="K34" s="111"/>
      <c r="L34" s="111"/>
      <c r="M34" s="111"/>
      <c r="N34" s="111"/>
      <c r="O34" s="111"/>
      <c r="P34" s="111"/>
      <c r="Q34" s="111"/>
      <c r="R34" s="111"/>
      <c r="S34" s="109">
        <f t="shared" si="28"/>
        <v>0</v>
      </c>
      <c r="T34" s="117"/>
      <c r="U34" s="117"/>
      <c r="V34" s="117"/>
      <c r="W34" s="117"/>
      <c r="X34" s="117"/>
      <c r="Y34" s="117"/>
      <c r="Z34" s="117"/>
      <c r="AA34" s="117"/>
      <c r="AB34" s="117"/>
      <c r="AC34" s="117"/>
      <c r="AD34" s="117"/>
      <c r="AE34" s="117"/>
      <c r="AF34" s="117"/>
      <c r="AG34" s="117"/>
      <c r="AH34" s="117"/>
      <c r="AI34" s="117"/>
      <c r="AJ34" s="117"/>
      <c r="AK34" s="117"/>
      <c r="AL34" s="117"/>
      <c r="AM34" s="117"/>
      <c r="AN34" s="117"/>
      <c r="AO34" s="117"/>
      <c r="AP34" s="117"/>
      <c r="AQ34" s="117">
        <f t="shared" si="29"/>
        <v>0</v>
      </c>
      <c r="AR34" s="117"/>
      <c r="AS34" s="117"/>
      <c r="AT34" s="117"/>
      <c r="AU34" s="117"/>
      <c r="AV34" s="117"/>
      <c r="AW34" s="117"/>
      <c r="AX34" s="117"/>
      <c r="AY34" s="129"/>
      <c r="AZ34" s="117"/>
      <c r="BA34" s="109">
        <f t="shared" si="30"/>
        <v>400200</v>
      </c>
      <c r="BB34" s="111"/>
      <c r="BC34" s="132">
        <v>400200</v>
      </c>
      <c r="BD34" s="117"/>
      <c r="BE34" s="117"/>
      <c r="BF34" s="117"/>
      <c r="BG34" s="117"/>
      <c r="BH34" s="117"/>
      <c r="BI34" s="117"/>
      <c r="BJ34" s="117"/>
      <c r="BK34" s="117"/>
      <c r="BL34" s="117"/>
      <c r="BM34" s="117"/>
      <c r="BN34" s="117"/>
      <c r="BO34" s="111"/>
      <c r="BP34" s="111"/>
    </row>
    <row r="35" ht="23" customHeight="true" spans="1:68">
      <c r="A35" s="101" t="s">
        <v>100</v>
      </c>
      <c r="B35" s="101" t="s">
        <v>101</v>
      </c>
      <c r="C35" s="101" t="s">
        <v>280</v>
      </c>
      <c r="D35" s="103">
        <f t="shared" si="25"/>
        <v>378900</v>
      </c>
      <c r="E35" s="111"/>
      <c r="F35" s="110">
        <f t="shared" si="32"/>
        <v>378900</v>
      </c>
      <c r="G35" s="109">
        <f t="shared" si="26"/>
        <v>378900</v>
      </c>
      <c r="H35" s="111"/>
      <c r="I35" s="111"/>
      <c r="J35" s="111"/>
      <c r="K35" s="111"/>
      <c r="L35" s="111"/>
      <c r="M35" s="111"/>
      <c r="N35" s="111"/>
      <c r="O35" s="111"/>
      <c r="P35" s="111"/>
      <c r="Q35" s="111"/>
      <c r="R35" s="111"/>
      <c r="S35" s="109">
        <f t="shared" si="28"/>
        <v>0</v>
      </c>
      <c r="T35" s="117"/>
      <c r="U35" s="117"/>
      <c r="V35" s="117"/>
      <c r="W35" s="117"/>
      <c r="X35" s="117"/>
      <c r="Y35" s="117"/>
      <c r="Z35" s="117"/>
      <c r="AA35" s="117"/>
      <c r="AB35" s="117"/>
      <c r="AC35" s="117"/>
      <c r="AD35" s="117"/>
      <c r="AE35" s="117"/>
      <c r="AF35" s="117"/>
      <c r="AG35" s="117"/>
      <c r="AH35" s="117"/>
      <c r="AI35" s="117"/>
      <c r="AJ35" s="117"/>
      <c r="AK35" s="117"/>
      <c r="AL35" s="117"/>
      <c r="AM35" s="117"/>
      <c r="AN35" s="117"/>
      <c r="AO35" s="117"/>
      <c r="AP35" s="117"/>
      <c r="AQ35" s="117">
        <f t="shared" si="29"/>
        <v>0</v>
      </c>
      <c r="AR35" s="117"/>
      <c r="AS35" s="117"/>
      <c r="AT35" s="117"/>
      <c r="AU35" s="117"/>
      <c r="AV35" s="117"/>
      <c r="AW35" s="117"/>
      <c r="AX35" s="117"/>
      <c r="AY35" s="129"/>
      <c r="AZ35" s="117"/>
      <c r="BA35" s="109">
        <f t="shared" si="30"/>
        <v>378900</v>
      </c>
      <c r="BB35" s="111"/>
      <c r="BC35" s="132">
        <v>378900</v>
      </c>
      <c r="BD35" s="117"/>
      <c r="BE35" s="117"/>
      <c r="BF35" s="117"/>
      <c r="BG35" s="117"/>
      <c r="BH35" s="117"/>
      <c r="BI35" s="117"/>
      <c r="BJ35" s="117"/>
      <c r="BK35" s="117"/>
      <c r="BL35" s="117"/>
      <c r="BM35" s="117"/>
      <c r="BN35" s="117"/>
      <c r="BO35" s="111"/>
      <c r="BP35" s="111"/>
    </row>
    <row r="36" ht="23" customHeight="true" spans="1:68">
      <c r="A36" s="101" t="s">
        <v>100</v>
      </c>
      <c r="B36" s="101" t="s">
        <v>101</v>
      </c>
      <c r="C36" s="101" t="s">
        <v>281</v>
      </c>
      <c r="D36" s="103">
        <f t="shared" si="25"/>
        <v>595700</v>
      </c>
      <c r="E36" s="111"/>
      <c r="F36" s="110">
        <v>595700</v>
      </c>
      <c r="G36" s="109">
        <f t="shared" si="26"/>
        <v>392200</v>
      </c>
      <c r="H36" s="111"/>
      <c r="I36" s="111"/>
      <c r="J36" s="111"/>
      <c r="K36" s="111"/>
      <c r="L36" s="111"/>
      <c r="M36" s="111"/>
      <c r="N36" s="111"/>
      <c r="O36" s="111"/>
      <c r="P36" s="111"/>
      <c r="Q36" s="111"/>
      <c r="R36" s="111"/>
      <c r="S36" s="109">
        <f t="shared" si="28"/>
        <v>0</v>
      </c>
      <c r="T36" s="117"/>
      <c r="U36" s="117"/>
      <c r="V36" s="117"/>
      <c r="W36" s="117"/>
      <c r="X36" s="117"/>
      <c r="Y36" s="117"/>
      <c r="Z36" s="117"/>
      <c r="AA36" s="117"/>
      <c r="AB36" s="117"/>
      <c r="AC36" s="117"/>
      <c r="AD36" s="117"/>
      <c r="AE36" s="117"/>
      <c r="AF36" s="117"/>
      <c r="AG36" s="117"/>
      <c r="AH36" s="117"/>
      <c r="AI36" s="117"/>
      <c r="AJ36" s="117"/>
      <c r="AK36" s="117"/>
      <c r="AL36" s="117"/>
      <c r="AM36" s="117"/>
      <c r="AN36" s="117"/>
      <c r="AO36" s="117"/>
      <c r="AP36" s="117"/>
      <c r="AQ36" s="117">
        <f t="shared" si="29"/>
        <v>0</v>
      </c>
      <c r="AR36" s="117"/>
      <c r="AS36" s="117"/>
      <c r="AT36" s="117"/>
      <c r="AU36" s="117"/>
      <c r="AV36" s="117"/>
      <c r="AW36" s="117"/>
      <c r="AX36" s="117"/>
      <c r="AY36" s="129"/>
      <c r="AZ36" s="117"/>
      <c r="BA36" s="109">
        <f t="shared" si="30"/>
        <v>392200</v>
      </c>
      <c r="BB36" s="111"/>
      <c r="BC36" s="132">
        <v>392200</v>
      </c>
      <c r="BD36" s="117"/>
      <c r="BE36" s="117"/>
      <c r="BF36" s="117"/>
      <c r="BG36" s="117"/>
      <c r="BH36" s="117"/>
      <c r="BI36" s="117"/>
      <c r="BJ36" s="117"/>
      <c r="BK36" s="117"/>
      <c r="BL36" s="117"/>
      <c r="BM36" s="117"/>
      <c r="BN36" s="117"/>
      <c r="BO36" s="111"/>
      <c r="BP36" s="111"/>
    </row>
    <row r="37" ht="23" customHeight="true" spans="1:68">
      <c r="A37" s="101" t="s">
        <v>100</v>
      </c>
      <c r="B37" s="101" t="s">
        <v>101</v>
      </c>
      <c r="C37" s="101" t="s">
        <v>282</v>
      </c>
      <c r="D37" s="103">
        <f t="shared" si="25"/>
        <v>327600</v>
      </c>
      <c r="E37" s="111"/>
      <c r="F37" s="110">
        <f t="shared" ref="F37:F39" si="33">SUM(G37)</f>
        <v>327600</v>
      </c>
      <c r="G37" s="109">
        <f t="shared" si="26"/>
        <v>327600</v>
      </c>
      <c r="H37" s="111"/>
      <c r="I37" s="111"/>
      <c r="J37" s="111"/>
      <c r="K37" s="111"/>
      <c r="L37" s="111"/>
      <c r="M37" s="111"/>
      <c r="N37" s="111"/>
      <c r="O37" s="111"/>
      <c r="P37" s="111"/>
      <c r="Q37" s="111"/>
      <c r="R37" s="111"/>
      <c r="S37" s="109">
        <f t="shared" si="28"/>
        <v>0</v>
      </c>
      <c r="T37" s="118"/>
      <c r="U37" s="118"/>
      <c r="V37" s="118"/>
      <c r="W37" s="118"/>
      <c r="X37" s="118"/>
      <c r="Y37" s="118"/>
      <c r="Z37" s="118"/>
      <c r="AA37" s="118"/>
      <c r="AB37" s="118"/>
      <c r="AC37" s="118"/>
      <c r="AD37" s="118"/>
      <c r="AE37" s="118"/>
      <c r="AF37" s="118"/>
      <c r="AG37" s="118"/>
      <c r="AH37" s="118"/>
      <c r="AI37" s="118"/>
      <c r="AJ37" s="118"/>
      <c r="AK37" s="118"/>
      <c r="AL37" s="118"/>
      <c r="AM37" s="118"/>
      <c r="AN37" s="118"/>
      <c r="AO37" s="118"/>
      <c r="AP37" s="118"/>
      <c r="AQ37" s="118"/>
      <c r="AR37" s="118"/>
      <c r="AS37" s="118"/>
      <c r="AT37" s="118"/>
      <c r="AU37" s="118"/>
      <c r="AV37" s="118"/>
      <c r="AW37" s="118"/>
      <c r="AX37" s="118"/>
      <c r="AY37" s="129"/>
      <c r="AZ37" s="118"/>
      <c r="BA37" s="109">
        <f t="shared" si="30"/>
        <v>327600</v>
      </c>
      <c r="BB37" s="111"/>
      <c r="BC37" s="132">
        <v>327600</v>
      </c>
      <c r="BD37" s="118"/>
      <c r="BE37" s="118"/>
      <c r="BF37" s="118"/>
      <c r="BG37" s="118"/>
      <c r="BH37" s="118"/>
      <c r="BI37" s="118"/>
      <c r="BJ37" s="118"/>
      <c r="BK37" s="118"/>
      <c r="BL37" s="118"/>
      <c r="BM37" s="118"/>
      <c r="BN37" s="118"/>
      <c r="BO37" s="111"/>
      <c r="BP37" s="111"/>
    </row>
    <row r="38" ht="23" customHeight="true" spans="1:68">
      <c r="A38" s="101" t="s">
        <v>100</v>
      </c>
      <c r="B38" s="101" t="s">
        <v>101</v>
      </c>
      <c r="C38" s="101" t="s">
        <v>283</v>
      </c>
      <c r="D38" s="103">
        <f t="shared" si="25"/>
        <v>6020000</v>
      </c>
      <c r="E38" s="111"/>
      <c r="F38" s="110">
        <f t="shared" si="33"/>
        <v>6020000</v>
      </c>
      <c r="G38" s="109">
        <f t="shared" si="26"/>
        <v>6020000</v>
      </c>
      <c r="H38" s="111"/>
      <c r="I38" s="111"/>
      <c r="J38" s="111"/>
      <c r="K38" s="111"/>
      <c r="L38" s="111"/>
      <c r="M38" s="111"/>
      <c r="N38" s="111"/>
      <c r="O38" s="111"/>
      <c r="P38" s="111"/>
      <c r="Q38" s="111"/>
      <c r="R38" s="111"/>
      <c r="S38" s="109">
        <f t="shared" si="28"/>
        <v>0</v>
      </c>
      <c r="T38" s="117"/>
      <c r="U38" s="117"/>
      <c r="V38" s="117"/>
      <c r="W38" s="117"/>
      <c r="X38" s="117"/>
      <c r="Y38" s="117"/>
      <c r="Z38" s="117"/>
      <c r="AA38" s="117"/>
      <c r="AB38" s="117"/>
      <c r="AC38" s="117"/>
      <c r="AD38" s="117"/>
      <c r="AE38" s="117"/>
      <c r="AF38" s="117"/>
      <c r="AG38" s="117"/>
      <c r="AH38" s="117"/>
      <c r="AI38" s="117"/>
      <c r="AJ38" s="117"/>
      <c r="AK38" s="117"/>
      <c r="AL38" s="117"/>
      <c r="AM38" s="117"/>
      <c r="AN38" s="117"/>
      <c r="AO38" s="117"/>
      <c r="AP38" s="117"/>
      <c r="AQ38" s="117">
        <f t="shared" ref="AQ38:AQ46" si="34">SUM(AR38:AX38)</f>
        <v>0</v>
      </c>
      <c r="AR38" s="117"/>
      <c r="AS38" s="117"/>
      <c r="AT38" s="117"/>
      <c r="AU38" s="117"/>
      <c r="AV38" s="117"/>
      <c r="AW38" s="117"/>
      <c r="AX38" s="117"/>
      <c r="AY38" s="129"/>
      <c r="AZ38" s="117"/>
      <c r="BA38" s="109">
        <f t="shared" si="30"/>
        <v>6020000</v>
      </c>
      <c r="BB38" s="111"/>
      <c r="BC38" s="132">
        <v>6020000</v>
      </c>
      <c r="BD38" s="117"/>
      <c r="BE38" s="117"/>
      <c r="BF38" s="117"/>
      <c r="BG38" s="117"/>
      <c r="BH38" s="117"/>
      <c r="BI38" s="117"/>
      <c r="BJ38" s="117"/>
      <c r="BK38" s="117"/>
      <c r="BL38" s="117"/>
      <c r="BM38" s="117"/>
      <c r="BN38" s="117"/>
      <c r="BO38" s="111"/>
      <c r="BP38" s="111"/>
    </row>
    <row r="39" ht="23" customHeight="true" spans="1:68">
      <c r="A39" s="101" t="s">
        <v>100</v>
      </c>
      <c r="B39" s="101" t="s">
        <v>101</v>
      </c>
      <c r="C39" s="101" t="s">
        <v>284</v>
      </c>
      <c r="D39" s="103">
        <f t="shared" si="25"/>
        <v>5272800</v>
      </c>
      <c r="E39" s="111"/>
      <c r="F39" s="110">
        <f t="shared" si="33"/>
        <v>5272800</v>
      </c>
      <c r="G39" s="109">
        <f t="shared" si="26"/>
        <v>5272800</v>
      </c>
      <c r="H39" s="111"/>
      <c r="I39" s="111"/>
      <c r="J39" s="111"/>
      <c r="K39" s="111"/>
      <c r="L39" s="111"/>
      <c r="M39" s="111"/>
      <c r="N39" s="111"/>
      <c r="O39" s="111"/>
      <c r="P39" s="111"/>
      <c r="Q39" s="111"/>
      <c r="R39" s="111"/>
      <c r="S39" s="109">
        <f t="shared" si="28"/>
        <v>0</v>
      </c>
      <c r="T39" s="117"/>
      <c r="U39" s="117"/>
      <c r="V39" s="117"/>
      <c r="W39" s="117"/>
      <c r="X39" s="117"/>
      <c r="Y39" s="117"/>
      <c r="Z39" s="117"/>
      <c r="AA39" s="117"/>
      <c r="AB39" s="117"/>
      <c r="AC39" s="117"/>
      <c r="AD39" s="117"/>
      <c r="AE39" s="117"/>
      <c r="AF39" s="117"/>
      <c r="AG39" s="117"/>
      <c r="AH39" s="117"/>
      <c r="AI39" s="117"/>
      <c r="AJ39" s="117"/>
      <c r="AK39" s="117"/>
      <c r="AL39" s="117"/>
      <c r="AM39" s="117"/>
      <c r="AN39" s="117"/>
      <c r="AO39" s="117"/>
      <c r="AP39" s="117"/>
      <c r="AQ39" s="117">
        <f t="shared" si="34"/>
        <v>0</v>
      </c>
      <c r="AR39" s="117"/>
      <c r="AS39" s="117"/>
      <c r="AT39" s="117"/>
      <c r="AU39" s="117"/>
      <c r="AV39" s="117"/>
      <c r="AW39" s="117"/>
      <c r="AX39" s="117"/>
      <c r="AY39" s="129"/>
      <c r="AZ39" s="117"/>
      <c r="BA39" s="109">
        <f t="shared" si="30"/>
        <v>5272800</v>
      </c>
      <c r="BB39" s="111"/>
      <c r="BC39" s="132">
        <v>5272800</v>
      </c>
      <c r="BD39" s="117"/>
      <c r="BE39" s="117"/>
      <c r="BF39" s="117"/>
      <c r="BG39" s="117"/>
      <c r="BH39" s="117"/>
      <c r="BI39" s="117"/>
      <c r="BJ39" s="117"/>
      <c r="BK39" s="117"/>
      <c r="BL39" s="117"/>
      <c r="BM39" s="117"/>
      <c r="BN39" s="117"/>
      <c r="BO39" s="111"/>
      <c r="BP39" s="111"/>
    </row>
    <row r="40" ht="23" customHeight="true" spans="1:68">
      <c r="A40" s="101" t="s">
        <v>100</v>
      </c>
      <c r="B40" s="101" t="s">
        <v>101</v>
      </c>
      <c r="C40" s="101" t="s">
        <v>285</v>
      </c>
      <c r="D40" s="103">
        <f t="shared" si="25"/>
        <v>4363200</v>
      </c>
      <c r="E40" s="111"/>
      <c r="F40" s="110">
        <v>4363200</v>
      </c>
      <c r="G40" s="109">
        <f t="shared" si="26"/>
        <v>4363200</v>
      </c>
      <c r="H40" s="111"/>
      <c r="I40" s="111"/>
      <c r="J40" s="111"/>
      <c r="K40" s="111"/>
      <c r="L40" s="111"/>
      <c r="M40" s="111"/>
      <c r="N40" s="111"/>
      <c r="O40" s="111"/>
      <c r="P40" s="111"/>
      <c r="Q40" s="111"/>
      <c r="R40" s="111"/>
      <c r="S40" s="109">
        <f t="shared" si="28"/>
        <v>0</v>
      </c>
      <c r="T40" s="117"/>
      <c r="U40" s="117"/>
      <c r="V40" s="117"/>
      <c r="W40" s="117"/>
      <c r="X40" s="117"/>
      <c r="Y40" s="117"/>
      <c r="Z40" s="117"/>
      <c r="AA40" s="117"/>
      <c r="AB40" s="117"/>
      <c r="AC40" s="117"/>
      <c r="AD40" s="117"/>
      <c r="AE40" s="117"/>
      <c r="AF40" s="117"/>
      <c r="AG40" s="117"/>
      <c r="AH40" s="117"/>
      <c r="AI40" s="117"/>
      <c r="AJ40" s="117"/>
      <c r="AK40" s="117"/>
      <c r="AL40" s="117"/>
      <c r="AM40" s="117"/>
      <c r="AN40" s="117"/>
      <c r="AO40" s="117"/>
      <c r="AP40" s="117"/>
      <c r="AQ40" s="117">
        <f t="shared" si="34"/>
        <v>0</v>
      </c>
      <c r="AR40" s="117"/>
      <c r="AS40" s="117"/>
      <c r="AT40" s="117"/>
      <c r="AU40" s="117"/>
      <c r="AV40" s="117"/>
      <c r="AW40" s="117"/>
      <c r="AX40" s="117"/>
      <c r="AY40" s="129"/>
      <c r="AZ40" s="117"/>
      <c r="BA40" s="109">
        <f t="shared" si="30"/>
        <v>4363200</v>
      </c>
      <c r="BB40" s="111"/>
      <c r="BC40" s="110">
        <v>4363200</v>
      </c>
      <c r="BD40" s="117"/>
      <c r="BE40" s="117"/>
      <c r="BF40" s="117"/>
      <c r="BG40" s="117"/>
      <c r="BH40" s="117"/>
      <c r="BI40" s="117"/>
      <c r="BJ40" s="117"/>
      <c r="BK40" s="117"/>
      <c r="BL40" s="117"/>
      <c r="BM40" s="117"/>
      <c r="BN40" s="117"/>
      <c r="BO40" s="111"/>
      <c r="BP40" s="111"/>
    </row>
    <row r="41" ht="23" customHeight="true" spans="1:68">
      <c r="A41" s="101" t="s">
        <v>100</v>
      </c>
      <c r="B41" s="101" t="s">
        <v>101</v>
      </c>
      <c r="C41" s="101" t="s">
        <v>286</v>
      </c>
      <c r="D41" s="103">
        <f t="shared" si="25"/>
        <v>840000</v>
      </c>
      <c r="E41" s="111"/>
      <c r="F41" s="110">
        <f t="shared" ref="F41:F45" si="35">SUM(G41)</f>
        <v>840000</v>
      </c>
      <c r="G41" s="109">
        <f t="shared" si="26"/>
        <v>840000</v>
      </c>
      <c r="H41" s="111"/>
      <c r="I41" s="111"/>
      <c r="J41" s="111"/>
      <c r="K41" s="111"/>
      <c r="L41" s="111"/>
      <c r="M41" s="111"/>
      <c r="N41" s="111"/>
      <c r="O41" s="111"/>
      <c r="P41" s="111"/>
      <c r="Q41" s="111"/>
      <c r="R41" s="111"/>
      <c r="S41" s="109">
        <f t="shared" si="28"/>
        <v>0</v>
      </c>
      <c r="T41" s="117"/>
      <c r="U41" s="117"/>
      <c r="V41" s="117"/>
      <c r="W41" s="117"/>
      <c r="X41" s="117"/>
      <c r="Y41" s="117"/>
      <c r="Z41" s="117"/>
      <c r="AA41" s="117"/>
      <c r="AB41" s="117"/>
      <c r="AC41" s="117"/>
      <c r="AD41" s="117"/>
      <c r="AE41" s="117"/>
      <c r="AF41" s="117"/>
      <c r="AG41" s="117"/>
      <c r="AH41" s="117"/>
      <c r="AI41" s="117"/>
      <c r="AJ41" s="117"/>
      <c r="AK41" s="117"/>
      <c r="AL41" s="117"/>
      <c r="AM41" s="117"/>
      <c r="AN41" s="117"/>
      <c r="AO41" s="117"/>
      <c r="AP41" s="117"/>
      <c r="AQ41" s="117">
        <f t="shared" si="34"/>
        <v>0</v>
      </c>
      <c r="AR41" s="117"/>
      <c r="AS41" s="117"/>
      <c r="AT41" s="117"/>
      <c r="AU41" s="117"/>
      <c r="AV41" s="117"/>
      <c r="AW41" s="117"/>
      <c r="AX41" s="117"/>
      <c r="AY41" s="129"/>
      <c r="AZ41" s="117"/>
      <c r="BA41" s="109">
        <f t="shared" si="30"/>
        <v>840000</v>
      </c>
      <c r="BB41" s="111"/>
      <c r="BC41" s="132">
        <v>840000</v>
      </c>
      <c r="BD41" s="117"/>
      <c r="BE41" s="117"/>
      <c r="BF41" s="117"/>
      <c r="BG41" s="117"/>
      <c r="BH41" s="117"/>
      <c r="BI41" s="117"/>
      <c r="BJ41" s="117"/>
      <c r="BK41" s="117"/>
      <c r="BL41" s="117"/>
      <c r="BM41" s="117"/>
      <c r="BN41" s="117"/>
      <c r="BO41" s="111"/>
      <c r="BP41" s="111"/>
    </row>
    <row r="42" ht="23" customHeight="true" spans="1:68">
      <c r="A42" s="101" t="s">
        <v>100</v>
      </c>
      <c r="B42" s="101" t="s">
        <v>101</v>
      </c>
      <c r="C42" s="101" t="s">
        <v>287</v>
      </c>
      <c r="D42" s="103">
        <f t="shared" si="25"/>
        <v>153200</v>
      </c>
      <c r="E42" s="111"/>
      <c r="F42" s="110">
        <f t="shared" si="35"/>
        <v>153200</v>
      </c>
      <c r="G42" s="109">
        <f t="shared" si="26"/>
        <v>153200</v>
      </c>
      <c r="H42" s="111"/>
      <c r="I42" s="111"/>
      <c r="J42" s="111"/>
      <c r="K42" s="111"/>
      <c r="L42" s="111"/>
      <c r="M42" s="111"/>
      <c r="N42" s="111"/>
      <c r="O42" s="111"/>
      <c r="P42" s="111"/>
      <c r="Q42" s="111"/>
      <c r="R42" s="111"/>
      <c r="S42" s="109">
        <f t="shared" si="28"/>
        <v>0</v>
      </c>
      <c r="T42" s="117"/>
      <c r="U42" s="117"/>
      <c r="V42" s="117"/>
      <c r="W42" s="117"/>
      <c r="X42" s="117"/>
      <c r="Y42" s="117"/>
      <c r="Z42" s="117"/>
      <c r="AA42" s="117"/>
      <c r="AB42" s="117"/>
      <c r="AC42" s="117"/>
      <c r="AD42" s="117"/>
      <c r="AE42" s="117"/>
      <c r="AF42" s="117"/>
      <c r="AG42" s="117"/>
      <c r="AH42" s="117"/>
      <c r="AI42" s="117"/>
      <c r="AJ42" s="117"/>
      <c r="AK42" s="117"/>
      <c r="AL42" s="117"/>
      <c r="AM42" s="117"/>
      <c r="AN42" s="117"/>
      <c r="AO42" s="117"/>
      <c r="AP42" s="117"/>
      <c r="AQ42" s="117">
        <f t="shared" si="34"/>
        <v>0</v>
      </c>
      <c r="AR42" s="117"/>
      <c r="AS42" s="117"/>
      <c r="AT42" s="117"/>
      <c r="AU42" s="117"/>
      <c r="AV42" s="117"/>
      <c r="AW42" s="117"/>
      <c r="AX42" s="117"/>
      <c r="AY42" s="129"/>
      <c r="AZ42" s="117"/>
      <c r="BA42" s="109">
        <f t="shared" si="30"/>
        <v>153200</v>
      </c>
      <c r="BB42" s="111"/>
      <c r="BC42" s="132">
        <v>153200</v>
      </c>
      <c r="BD42" s="117"/>
      <c r="BE42" s="117"/>
      <c r="BF42" s="117"/>
      <c r="BG42" s="117"/>
      <c r="BH42" s="117"/>
      <c r="BI42" s="117"/>
      <c r="BJ42" s="117"/>
      <c r="BK42" s="117"/>
      <c r="BL42" s="117"/>
      <c r="BM42" s="117"/>
      <c r="BN42" s="117"/>
      <c r="BO42" s="111"/>
      <c r="BP42" s="111"/>
    </row>
    <row r="43" ht="23" customHeight="true" spans="1:68">
      <c r="A43" s="101" t="s">
        <v>100</v>
      </c>
      <c r="B43" s="101" t="s">
        <v>101</v>
      </c>
      <c r="C43" s="101" t="s">
        <v>288</v>
      </c>
      <c r="D43" s="103">
        <f t="shared" si="25"/>
        <v>61900</v>
      </c>
      <c r="E43" s="111"/>
      <c r="F43" s="110">
        <f t="shared" si="35"/>
        <v>61900</v>
      </c>
      <c r="G43" s="109">
        <f t="shared" si="26"/>
        <v>61900</v>
      </c>
      <c r="H43" s="111"/>
      <c r="I43" s="111"/>
      <c r="J43" s="111"/>
      <c r="K43" s="111"/>
      <c r="L43" s="111"/>
      <c r="M43" s="111"/>
      <c r="N43" s="111"/>
      <c r="O43" s="111"/>
      <c r="P43" s="111"/>
      <c r="Q43" s="111"/>
      <c r="R43" s="111"/>
      <c r="S43" s="109">
        <f t="shared" si="28"/>
        <v>0</v>
      </c>
      <c r="T43" s="117"/>
      <c r="U43" s="117"/>
      <c r="V43" s="117"/>
      <c r="W43" s="117"/>
      <c r="X43" s="117"/>
      <c r="Y43" s="117"/>
      <c r="Z43" s="117"/>
      <c r="AA43" s="117"/>
      <c r="AB43" s="117"/>
      <c r="AC43" s="117"/>
      <c r="AD43" s="117"/>
      <c r="AE43" s="117"/>
      <c r="AF43" s="117"/>
      <c r="AG43" s="117"/>
      <c r="AH43" s="117"/>
      <c r="AI43" s="117"/>
      <c r="AJ43" s="117"/>
      <c r="AK43" s="117"/>
      <c r="AL43" s="117"/>
      <c r="AM43" s="117"/>
      <c r="AN43" s="117"/>
      <c r="AO43" s="117"/>
      <c r="AP43" s="117"/>
      <c r="AQ43" s="117">
        <f t="shared" si="34"/>
        <v>0</v>
      </c>
      <c r="AR43" s="117"/>
      <c r="AS43" s="117"/>
      <c r="AT43" s="117"/>
      <c r="AU43" s="117"/>
      <c r="AV43" s="117"/>
      <c r="AW43" s="117"/>
      <c r="AX43" s="117"/>
      <c r="AY43" s="129"/>
      <c r="AZ43" s="117"/>
      <c r="BA43" s="109">
        <f t="shared" si="30"/>
        <v>61900</v>
      </c>
      <c r="BB43" s="111"/>
      <c r="BC43" s="132">
        <v>61900</v>
      </c>
      <c r="BD43" s="117"/>
      <c r="BE43" s="117"/>
      <c r="BF43" s="117"/>
      <c r="BG43" s="117"/>
      <c r="BH43" s="117"/>
      <c r="BI43" s="117"/>
      <c r="BJ43" s="117"/>
      <c r="BK43" s="117"/>
      <c r="BL43" s="117"/>
      <c r="BM43" s="117"/>
      <c r="BN43" s="117"/>
      <c r="BO43" s="111"/>
      <c r="BP43" s="111"/>
    </row>
    <row r="44" ht="23" customHeight="true" spans="1:68">
      <c r="A44" s="101" t="s">
        <v>100</v>
      </c>
      <c r="B44" s="101" t="s">
        <v>101</v>
      </c>
      <c r="C44" s="101" t="s">
        <v>289</v>
      </c>
      <c r="D44" s="103">
        <f t="shared" si="25"/>
        <v>79600</v>
      </c>
      <c r="E44" s="111"/>
      <c r="F44" s="110">
        <f t="shared" si="35"/>
        <v>79600</v>
      </c>
      <c r="G44" s="109">
        <f t="shared" si="26"/>
        <v>79600</v>
      </c>
      <c r="H44" s="111"/>
      <c r="I44" s="111"/>
      <c r="J44" s="111"/>
      <c r="K44" s="111"/>
      <c r="L44" s="111"/>
      <c r="M44" s="111"/>
      <c r="N44" s="111"/>
      <c r="O44" s="111"/>
      <c r="P44" s="111"/>
      <c r="Q44" s="111"/>
      <c r="R44" s="111"/>
      <c r="S44" s="109">
        <f t="shared" si="28"/>
        <v>0</v>
      </c>
      <c r="T44" s="117"/>
      <c r="U44" s="117"/>
      <c r="V44" s="117"/>
      <c r="W44" s="117"/>
      <c r="X44" s="117"/>
      <c r="Y44" s="117"/>
      <c r="Z44" s="117"/>
      <c r="AA44" s="117"/>
      <c r="AB44" s="117"/>
      <c r="AC44" s="117"/>
      <c r="AD44" s="117"/>
      <c r="AE44" s="117"/>
      <c r="AF44" s="117"/>
      <c r="AG44" s="117"/>
      <c r="AH44" s="117"/>
      <c r="AI44" s="117"/>
      <c r="AJ44" s="117"/>
      <c r="AK44" s="117"/>
      <c r="AL44" s="117"/>
      <c r="AM44" s="117"/>
      <c r="AN44" s="117"/>
      <c r="AO44" s="117"/>
      <c r="AP44" s="117"/>
      <c r="AQ44" s="117">
        <f t="shared" si="34"/>
        <v>0</v>
      </c>
      <c r="AR44" s="117"/>
      <c r="AS44" s="117"/>
      <c r="AT44" s="117"/>
      <c r="AU44" s="117"/>
      <c r="AV44" s="117"/>
      <c r="AW44" s="117"/>
      <c r="AX44" s="117"/>
      <c r="AY44" s="129"/>
      <c r="AZ44" s="117"/>
      <c r="BA44" s="109">
        <f t="shared" si="30"/>
        <v>79600</v>
      </c>
      <c r="BB44" s="111"/>
      <c r="BC44" s="132">
        <v>79600</v>
      </c>
      <c r="BD44" s="117"/>
      <c r="BE44" s="117"/>
      <c r="BF44" s="117"/>
      <c r="BG44" s="117"/>
      <c r="BH44" s="117"/>
      <c r="BI44" s="117"/>
      <c r="BJ44" s="117"/>
      <c r="BK44" s="117"/>
      <c r="BL44" s="117"/>
      <c r="BM44" s="117"/>
      <c r="BN44" s="117"/>
      <c r="BO44" s="111"/>
      <c r="BP44" s="111"/>
    </row>
    <row r="45" ht="23" customHeight="true" spans="1:68">
      <c r="A45" s="101" t="s">
        <v>100</v>
      </c>
      <c r="B45" s="101" t="s">
        <v>101</v>
      </c>
      <c r="C45" s="101" t="s">
        <v>290</v>
      </c>
      <c r="D45" s="103">
        <f t="shared" si="25"/>
        <v>180000</v>
      </c>
      <c r="E45" s="111"/>
      <c r="F45" s="110">
        <f t="shared" si="35"/>
        <v>180000</v>
      </c>
      <c r="G45" s="109">
        <f t="shared" si="26"/>
        <v>180000</v>
      </c>
      <c r="H45" s="111"/>
      <c r="I45" s="111"/>
      <c r="J45" s="111"/>
      <c r="K45" s="111"/>
      <c r="L45" s="111"/>
      <c r="M45" s="111"/>
      <c r="N45" s="111"/>
      <c r="O45" s="111"/>
      <c r="P45" s="111"/>
      <c r="Q45" s="111"/>
      <c r="R45" s="111"/>
      <c r="S45" s="109">
        <f t="shared" si="28"/>
        <v>0</v>
      </c>
      <c r="T45" s="117"/>
      <c r="U45" s="117"/>
      <c r="V45" s="117"/>
      <c r="W45" s="117"/>
      <c r="X45" s="117"/>
      <c r="Y45" s="117"/>
      <c r="Z45" s="117"/>
      <c r="AA45" s="117"/>
      <c r="AB45" s="117"/>
      <c r="AC45" s="117"/>
      <c r="AD45" s="117"/>
      <c r="AE45" s="117"/>
      <c r="AF45" s="117"/>
      <c r="AG45" s="117"/>
      <c r="AH45" s="117"/>
      <c r="AI45" s="117"/>
      <c r="AJ45" s="117"/>
      <c r="AK45" s="117"/>
      <c r="AL45" s="117"/>
      <c r="AM45" s="117"/>
      <c r="AN45" s="117"/>
      <c r="AO45" s="117"/>
      <c r="AP45" s="117"/>
      <c r="AQ45" s="117">
        <f t="shared" si="34"/>
        <v>0</v>
      </c>
      <c r="AR45" s="117"/>
      <c r="AS45" s="117"/>
      <c r="AT45" s="117"/>
      <c r="AU45" s="117"/>
      <c r="AV45" s="117"/>
      <c r="AW45" s="117"/>
      <c r="AX45" s="117"/>
      <c r="AY45" s="129"/>
      <c r="AZ45" s="117"/>
      <c r="BA45" s="109">
        <f t="shared" si="30"/>
        <v>180000</v>
      </c>
      <c r="BB45" s="111"/>
      <c r="BC45" s="132">
        <v>180000</v>
      </c>
      <c r="BD45" s="117"/>
      <c r="BE45" s="117"/>
      <c r="BF45" s="117"/>
      <c r="BG45" s="117"/>
      <c r="BH45" s="117"/>
      <c r="BI45" s="117"/>
      <c r="BJ45" s="117"/>
      <c r="BK45" s="117"/>
      <c r="BL45" s="117"/>
      <c r="BM45" s="117"/>
      <c r="BN45" s="117"/>
      <c r="BO45" s="111"/>
      <c r="BP45" s="111"/>
    </row>
    <row r="46" ht="23" customHeight="true" spans="1:68">
      <c r="A46" s="101" t="s">
        <v>100</v>
      </c>
      <c r="B46" s="101" t="s">
        <v>101</v>
      </c>
      <c r="C46" s="101" t="s">
        <v>291</v>
      </c>
      <c r="D46" s="103">
        <f t="shared" si="25"/>
        <v>383000</v>
      </c>
      <c r="E46" s="111"/>
      <c r="F46" s="103">
        <v>383000</v>
      </c>
      <c r="G46" s="109">
        <f t="shared" si="26"/>
        <v>650500</v>
      </c>
      <c r="H46" s="111"/>
      <c r="I46" s="111"/>
      <c r="J46" s="111"/>
      <c r="K46" s="111"/>
      <c r="L46" s="111"/>
      <c r="M46" s="111"/>
      <c r="N46" s="111"/>
      <c r="O46" s="111"/>
      <c r="P46" s="111"/>
      <c r="Q46" s="111"/>
      <c r="R46" s="111"/>
      <c r="S46" s="109">
        <f t="shared" si="28"/>
        <v>0</v>
      </c>
      <c r="T46" s="117"/>
      <c r="U46" s="117"/>
      <c r="V46" s="117"/>
      <c r="W46" s="117"/>
      <c r="X46" s="117"/>
      <c r="Y46" s="117"/>
      <c r="Z46" s="117"/>
      <c r="AA46" s="117"/>
      <c r="AB46" s="117"/>
      <c r="AC46" s="117"/>
      <c r="AD46" s="117"/>
      <c r="AE46" s="117"/>
      <c r="AF46" s="117"/>
      <c r="AG46" s="117"/>
      <c r="AH46" s="117"/>
      <c r="AI46" s="117"/>
      <c r="AJ46" s="117"/>
      <c r="AK46" s="117"/>
      <c r="AL46" s="117"/>
      <c r="AM46" s="117"/>
      <c r="AN46" s="117"/>
      <c r="AO46" s="117"/>
      <c r="AP46" s="117"/>
      <c r="AQ46" s="117">
        <f t="shared" si="34"/>
        <v>0</v>
      </c>
      <c r="AR46" s="117"/>
      <c r="AS46" s="117"/>
      <c r="AT46" s="117"/>
      <c r="AU46" s="117"/>
      <c r="AV46" s="117"/>
      <c r="AW46" s="117"/>
      <c r="AX46" s="117"/>
      <c r="AY46" s="129"/>
      <c r="AZ46" s="117"/>
      <c r="BA46" s="109">
        <f t="shared" si="30"/>
        <v>650500</v>
      </c>
      <c r="BB46" s="111"/>
      <c r="BC46" s="103">
        <v>650500</v>
      </c>
      <c r="BD46" s="117"/>
      <c r="BE46" s="117"/>
      <c r="BF46" s="117"/>
      <c r="BG46" s="117"/>
      <c r="BH46" s="117"/>
      <c r="BI46" s="117"/>
      <c r="BJ46" s="117"/>
      <c r="BK46" s="117"/>
      <c r="BL46" s="117"/>
      <c r="BM46" s="117"/>
      <c r="BN46" s="117"/>
      <c r="BO46" s="111"/>
      <c r="BP46" s="111"/>
    </row>
    <row r="47" ht="23" customHeight="true" spans="1:68">
      <c r="A47" s="101" t="s">
        <v>100</v>
      </c>
      <c r="B47" s="101" t="s">
        <v>101</v>
      </c>
      <c r="C47" s="101" t="s">
        <v>292</v>
      </c>
      <c r="D47" s="103">
        <f t="shared" ref="D28:D59" si="36">SUM(E47:F47)</f>
        <v>1240900</v>
      </c>
      <c r="E47" s="111"/>
      <c r="F47" s="103">
        <f t="shared" ref="F47:F49" si="37">SUM(G47)</f>
        <v>1240900</v>
      </c>
      <c r="G47" s="109">
        <f t="shared" ref="G28:G59" si="38">SUM(H47+S47+AR47+BA47+BN47+BO47+BP47)</f>
        <v>1240900</v>
      </c>
      <c r="H47" s="111"/>
      <c r="I47" s="111"/>
      <c r="J47" s="111"/>
      <c r="K47" s="111"/>
      <c r="L47" s="111"/>
      <c r="M47" s="111"/>
      <c r="N47" s="111"/>
      <c r="O47" s="111"/>
      <c r="P47" s="111"/>
      <c r="Q47" s="111"/>
      <c r="R47" s="111"/>
      <c r="S47" s="109">
        <f t="shared" si="28"/>
        <v>0</v>
      </c>
      <c r="T47" s="118"/>
      <c r="U47" s="118"/>
      <c r="V47" s="118"/>
      <c r="W47" s="118"/>
      <c r="X47" s="118"/>
      <c r="Y47" s="118"/>
      <c r="Z47" s="118"/>
      <c r="AA47" s="118"/>
      <c r="AB47" s="118"/>
      <c r="AC47" s="118"/>
      <c r="AD47" s="118"/>
      <c r="AE47" s="118"/>
      <c r="AF47" s="118"/>
      <c r="AG47" s="118"/>
      <c r="AH47" s="118"/>
      <c r="AI47" s="118"/>
      <c r="AJ47" s="118"/>
      <c r="AK47" s="118"/>
      <c r="AL47" s="118"/>
      <c r="AM47" s="118"/>
      <c r="AN47" s="118"/>
      <c r="AO47" s="118"/>
      <c r="AP47" s="118"/>
      <c r="AQ47" s="118"/>
      <c r="AR47" s="118"/>
      <c r="AS47" s="118"/>
      <c r="AT47" s="118"/>
      <c r="AU47" s="118"/>
      <c r="AV47" s="118"/>
      <c r="AW47" s="118"/>
      <c r="AX47" s="118"/>
      <c r="AY47" s="129"/>
      <c r="AZ47" s="118"/>
      <c r="BA47" s="109">
        <f t="shared" si="30"/>
        <v>1240900</v>
      </c>
      <c r="BB47" s="111"/>
      <c r="BC47" s="133">
        <v>1240900</v>
      </c>
      <c r="BD47" s="118"/>
      <c r="BE47" s="118"/>
      <c r="BF47" s="118"/>
      <c r="BG47" s="118"/>
      <c r="BH47" s="118"/>
      <c r="BI47" s="118"/>
      <c r="BJ47" s="118"/>
      <c r="BK47" s="118"/>
      <c r="BL47" s="118"/>
      <c r="BM47" s="118"/>
      <c r="BN47" s="118"/>
      <c r="BO47" s="111"/>
      <c r="BP47" s="111"/>
    </row>
    <row r="48" ht="23" customHeight="true" spans="1:68">
      <c r="A48" s="101" t="s">
        <v>100</v>
      </c>
      <c r="B48" s="101" t="s">
        <v>101</v>
      </c>
      <c r="C48" s="101" t="s">
        <v>293</v>
      </c>
      <c r="D48" s="103">
        <f t="shared" si="36"/>
        <v>2915000</v>
      </c>
      <c r="E48" s="111"/>
      <c r="F48" s="103">
        <f t="shared" si="37"/>
        <v>2915000</v>
      </c>
      <c r="G48" s="109">
        <f t="shared" si="38"/>
        <v>2915000</v>
      </c>
      <c r="H48" s="111"/>
      <c r="I48" s="111"/>
      <c r="J48" s="111"/>
      <c r="K48" s="111"/>
      <c r="L48" s="111"/>
      <c r="M48" s="111"/>
      <c r="N48" s="111"/>
      <c r="O48" s="111"/>
      <c r="P48" s="111"/>
      <c r="Q48" s="111"/>
      <c r="R48" s="111"/>
      <c r="S48" s="109">
        <f t="shared" si="28"/>
        <v>0</v>
      </c>
      <c r="T48" s="118"/>
      <c r="U48" s="118"/>
      <c r="V48" s="118"/>
      <c r="W48" s="118"/>
      <c r="X48" s="118"/>
      <c r="Y48" s="118"/>
      <c r="Z48" s="118"/>
      <c r="AA48" s="118"/>
      <c r="AB48" s="118"/>
      <c r="AC48" s="118"/>
      <c r="AD48" s="118"/>
      <c r="AE48" s="118"/>
      <c r="AF48" s="118"/>
      <c r="AG48" s="118"/>
      <c r="AH48" s="118"/>
      <c r="AI48" s="118"/>
      <c r="AJ48" s="118"/>
      <c r="AK48" s="118"/>
      <c r="AL48" s="118"/>
      <c r="AM48" s="118"/>
      <c r="AN48" s="118"/>
      <c r="AO48" s="118"/>
      <c r="AP48" s="118"/>
      <c r="AQ48" s="118"/>
      <c r="AR48" s="118"/>
      <c r="AS48" s="118"/>
      <c r="AT48" s="118"/>
      <c r="AU48" s="118"/>
      <c r="AV48" s="118"/>
      <c r="AW48" s="118"/>
      <c r="AX48" s="118"/>
      <c r="AY48" s="129"/>
      <c r="AZ48" s="118"/>
      <c r="BA48" s="109">
        <f t="shared" si="30"/>
        <v>2915000</v>
      </c>
      <c r="BB48" s="111"/>
      <c r="BC48" s="133">
        <v>2915000</v>
      </c>
      <c r="BD48" s="118"/>
      <c r="BE48" s="118"/>
      <c r="BF48" s="118"/>
      <c r="BG48" s="118"/>
      <c r="BH48" s="118"/>
      <c r="BI48" s="118"/>
      <c r="BJ48" s="118"/>
      <c r="BK48" s="118"/>
      <c r="BL48" s="118"/>
      <c r="BM48" s="118"/>
      <c r="BN48" s="118"/>
      <c r="BO48" s="111"/>
      <c r="BP48" s="111"/>
    </row>
    <row r="49" ht="23" customHeight="true" spans="1:68">
      <c r="A49" s="101" t="s">
        <v>100</v>
      </c>
      <c r="B49" s="101" t="s">
        <v>101</v>
      </c>
      <c r="C49" s="101" t="s">
        <v>294</v>
      </c>
      <c r="D49" s="103">
        <f t="shared" si="36"/>
        <v>2140000</v>
      </c>
      <c r="E49" s="111"/>
      <c r="F49" s="103">
        <f t="shared" si="37"/>
        <v>2140000</v>
      </c>
      <c r="G49" s="109">
        <f t="shared" si="38"/>
        <v>2140000</v>
      </c>
      <c r="H49" s="111"/>
      <c r="I49" s="111"/>
      <c r="J49" s="111"/>
      <c r="K49" s="111"/>
      <c r="L49" s="111"/>
      <c r="M49" s="111"/>
      <c r="N49" s="111"/>
      <c r="O49" s="111"/>
      <c r="P49" s="111"/>
      <c r="Q49" s="111"/>
      <c r="R49" s="111"/>
      <c r="S49" s="109">
        <f t="shared" si="28"/>
        <v>0</v>
      </c>
      <c r="T49" s="118"/>
      <c r="U49" s="118"/>
      <c r="V49" s="118"/>
      <c r="W49" s="118"/>
      <c r="X49" s="118"/>
      <c r="Y49" s="118"/>
      <c r="Z49" s="118"/>
      <c r="AA49" s="118"/>
      <c r="AB49" s="118"/>
      <c r="AC49" s="118"/>
      <c r="AD49" s="118"/>
      <c r="AE49" s="118"/>
      <c r="AF49" s="118"/>
      <c r="AG49" s="118"/>
      <c r="AH49" s="118"/>
      <c r="AI49" s="118"/>
      <c r="AJ49" s="118"/>
      <c r="AK49" s="118"/>
      <c r="AL49" s="118"/>
      <c r="AM49" s="118"/>
      <c r="AN49" s="118"/>
      <c r="AO49" s="118"/>
      <c r="AP49" s="118"/>
      <c r="AQ49" s="118"/>
      <c r="AR49" s="118"/>
      <c r="AS49" s="118"/>
      <c r="AT49" s="118"/>
      <c r="AU49" s="118"/>
      <c r="AV49" s="118"/>
      <c r="AW49" s="118"/>
      <c r="AX49" s="118"/>
      <c r="AY49" s="129"/>
      <c r="AZ49" s="118"/>
      <c r="BA49" s="109">
        <f t="shared" si="30"/>
        <v>2140000</v>
      </c>
      <c r="BB49" s="111"/>
      <c r="BC49" s="133">
        <v>2140000</v>
      </c>
      <c r="BD49" s="118"/>
      <c r="BE49" s="118"/>
      <c r="BF49" s="118"/>
      <c r="BG49" s="118"/>
      <c r="BH49" s="118"/>
      <c r="BI49" s="118"/>
      <c r="BJ49" s="118"/>
      <c r="BK49" s="118"/>
      <c r="BL49" s="118"/>
      <c r="BM49" s="118"/>
      <c r="BN49" s="118"/>
      <c r="BO49" s="111"/>
      <c r="BP49" s="111"/>
    </row>
    <row r="50" ht="23" customHeight="true" spans="1:68">
      <c r="A50" s="101" t="s">
        <v>100</v>
      </c>
      <c r="B50" s="101" t="s">
        <v>101</v>
      </c>
      <c r="C50" s="101" t="s">
        <v>295</v>
      </c>
      <c r="D50" s="103">
        <f t="shared" si="36"/>
        <v>1638000</v>
      </c>
      <c r="E50" s="111"/>
      <c r="F50" s="103">
        <v>1638000</v>
      </c>
      <c r="G50" s="109">
        <f t="shared" si="38"/>
        <v>2900000</v>
      </c>
      <c r="H50" s="111"/>
      <c r="I50" s="111"/>
      <c r="J50" s="111"/>
      <c r="K50" s="111"/>
      <c r="L50" s="111"/>
      <c r="M50" s="111"/>
      <c r="N50" s="111"/>
      <c r="O50" s="111"/>
      <c r="P50" s="111"/>
      <c r="Q50" s="111"/>
      <c r="R50" s="111"/>
      <c r="S50" s="109">
        <f t="shared" si="28"/>
        <v>0</v>
      </c>
      <c r="T50" s="118"/>
      <c r="U50" s="118"/>
      <c r="V50" s="118"/>
      <c r="W50" s="118"/>
      <c r="X50" s="118"/>
      <c r="Y50" s="118"/>
      <c r="Z50" s="118"/>
      <c r="AA50" s="118"/>
      <c r="AB50" s="118"/>
      <c r="AC50" s="118"/>
      <c r="AD50" s="118"/>
      <c r="AE50" s="118"/>
      <c r="AF50" s="118"/>
      <c r="AG50" s="118"/>
      <c r="AH50" s="118"/>
      <c r="AI50" s="118"/>
      <c r="AJ50" s="118"/>
      <c r="AK50" s="118"/>
      <c r="AL50" s="118"/>
      <c r="AM50" s="118"/>
      <c r="AN50" s="118"/>
      <c r="AO50" s="118"/>
      <c r="AP50" s="118"/>
      <c r="AQ50" s="118"/>
      <c r="AR50" s="118"/>
      <c r="AS50" s="118"/>
      <c r="AT50" s="118"/>
      <c r="AU50" s="118"/>
      <c r="AV50" s="118"/>
      <c r="AW50" s="118"/>
      <c r="AX50" s="118"/>
      <c r="AY50" s="129"/>
      <c r="AZ50" s="118"/>
      <c r="BA50" s="109">
        <f t="shared" si="30"/>
        <v>2900000</v>
      </c>
      <c r="BB50" s="111"/>
      <c r="BC50" s="133">
        <v>2900000</v>
      </c>
      <c r="BD50" s="118"/>
      <c r="BE50" s="118"/>
      <c r="BF50" s="118"/>
      <c r="BG50" s="118"/>
      <c r="BH50" s="118"/>
      <c r="BI50" s="118"/>
      <c r="BJ50" s="118"/>
      <c r="BK50" s="118"/>
      <c r="BL50" s="118"/>
      <c r="BM50" s="118"/>
      <c r="BN50" s="118"/>
      <c r="BO50" s="111"/>
      <c r="BP50" s="111"/>
    </row>
    <row r="51" ht="23" customHeight="true" spans="1:68">
      <c r="A51" s="101" t="s">
        <v>100</v>
      </c>
      <c r="B51" s="101" t="s">
        <v>101</v>
      </c>
      <c r="C51" s="101" t="s">
        <v>296</v>
      </c>
      <c r="D51" s="103">
        <f t="shared" si="36"/>
        <v>2050000</v>
      </c>
      <c r="E51" s="111"/>
      <c r="F51" s="103">
        <v>2050000</v>
      </c>
      <c r="G51" s="109">
        <f t="shared" si="38"/>
        <v>1850000</v>
      </c>
      <c r="H51" s="111"/>
      <c r="I51" s="111"/>
      <c r="J51" s="111"/>
      <c r="K51" s="111"/>
      <c r="L51" s="111"/>
      <c r="M51" s="111"/>
      <c r="N51" s="111"/>
      <c r="O51" s="111"/>
      <c r="P51" s="111"/>
      <c r="Q51" s="111"/>
      <c r="R51" s="111"/>
      <c r="S51" s="109">
        <f t="shared" si="28"/>
        <v>0</v>
      </c>
      <c r="T51" s="118"/>
      <c r="U51" s="118"/>
      <c r="V51" s="118"/>
      <c r="W51" s="118"/>
      <c r="X51" s="118"/>
      <c r="Y51" s="118"/>
      <c r="Z51" s="118"/>
      <c r="AA51" s="118"/>
      <c r="AB51" s="118"/>
      <c r="AC51" s="118"/>
      <c r="AD51" s="118"/>
      <c r="AE51" s="118"/>
      <c r="AF51" s="118"/>
      <c r="AG51" s="118"/>
      <c r="AH51" s="118"/>
      <c r="AI51" s="118"/>
      <c r="AJ51" s="118"/>
      <c r="AK51" s="118"/>
      <c r="AL51" s="118"/>
      <c r="AM51" s="118"/>
      <c r="AN51" s="118"/>
      <c r="AO51" s="118"/>
      <c r="AP51" s="118"/>
      <c r="AQ51" s="118"/>
      <c r="AR51" s="118"/>
      <c r="AS51" s="118"/>
      <c r="AT51" s="118"/>
      <c r="AU51" s="118"/>
      <c r="AV51" s="118"/>
      <c r="AW51" s="118"/>
      <c r="AX51" s="118"/>
      <c r="AY51" s="129"/>
      <c r="AZ51" s="118"/>
      <c r="BA51" s="109">
        <f t="shared" si="30"/>
        <v>1850000</v>
      </c>
      <c r="BB51" s="111"/>
      <c r="BC51" s="133">
        <v>1850000</v>
      </c>
      <c r="BD51" s="118"/>
      <c r="BE51" s="118"/>
      <c r="BF51" s="118"/>
      <c r="BG51" s="118"/>
      <c r="BH51" s="118"/>
      <c r="BI51" s="118"/>
      <c r="BJ51" s="118"/>
      <c r="BK51" s="118"/>
      <c r="BL51" s="118"/>
      <c r="BM51" s="118"/>
      <c r="BN51" s="118"/>
      <c r="BO51" s="111"/>
      <c r="BP51" s="111"/>
    </row>
    <row r="52" ht="23" customHeight="true" spans="1:68">
      <c r="A52" s="101" t="s">
        <v>100</v>
      </c>
      <c r="B52" s="101" t="s">
        <v>101</v>
      </c>
      <c r="C52" s="101" t="s">
        <v>297</v>
      </c>
      <c r="D52" s="103">
        <f t="shared" si="36"/>
        <v>2200000</v>
      </c>
      <c r="E52" s="111"/>
      <c r="F52" s="103">
        <v>2200000</v>
      </c>
      <c r="G52" s="109">
        <f t="shared" si="38"/>
        <v>1800000</v>
      </c>
      <c r="H52" s="111"/>
      <c r="I52" s="111"/>
      <c r="J52" s="111"/>
      <c r="K52" s="111"/>
      <c r="L52" s="111"/>
      <c r="M52" s="111"/>
      <c r="N52" s="111"/>
      <c r="O52" s="111"/>
      <c r="P52" s="111"/>
      <c r="Q52" s="111"/>
      <c r="R52" s="111"/>
      <c r="S52" s="109">
        <f t="shared" si="28"/>
        <v>0</v>
      </c>
      <c r="T52" s="118"/>
      <c r="U52" s="118"/>
      <c r="V52" s="118"/>
      <c r="W52" s="118"/>
      <c r="X52" s="118"/>
      <c r="Y52" s="118"/>
      <c r="Z52" s="118"/>
      <c r="AA52" s="118"/>
      <c r="AB52" s="118"/>
      <c r="AC52" s="118"/>
      <c r="AD52" s="118"/>
      <c r="AE52" s="118"/>
      <c r="AF52" s="118"/>
      <c r="AG52" s="118"/>
      <c r="AH52" s="118"/>
      <c r="AI52" s="118"/>
      <c r="AJ52" s="118"/>
      <c r="AK52" s="118"/>
      <c r="AL52" s="118"/>
      <c r="AM52" s="118"/>
      <c r="AN52" s="118"/>
      <c r="AO52" s="118"/>
      <c r="AP52" s="118"/>
      <c r="AQ52" s="118"/>
      <c r="AR52" s="118"/>
      <c r="AS52" s="118"/>
      <c r="AT52" s="118"/>
      <c r="AU52" s="118"/>
      <c r="AV52" s="118"/>
      <c r="AW52" s="118"/>
      <c r="AX52" s="118"/>
      <c r="AY52" s="129"/>
      <c r="AZ52" s="118"/>
      <c r="BA52" s="109">
        <f t="shared" si="30"/>
        <v>1800000</v>
      </c>
      <c r="BB52" s="111"/>
      <c r="BC52" s="133">
        <v>1800000</v>
      </c>
      <c r="BD52" s="118"/>
      <c r="BE52" s="118"/>
      <c r="BF52" s="118"/>
      <c r="BG52" s="118"/>
      <c r="BH52" s="118"/>
      <c r="BI52" s="118"/>
      <c r="BJ52" s="118"/>
      <c r="BK52" s="118"/>
      <c r="BL52" s="118"/>
      <c r="BM52" s="118"/>
      <c r="BN52" s="118"/>
      <c r="BO52" s="111"/>
      <c r="BP52" s="111"/>
    </row>
    <row r="53" ht="23" customHeight="true" spans="1:68">
      <c r="A53" s="101" t="s">
        <v>100</v>
      </c>
      <c r="B53" s="101" t="s">
        <v>101</v>
      </c>
      <c r="C53" s="101" t="s">
        <v>298</v>
      </c>
      <c r="D53" s="103">
        <f t="shared" si="36"/>
        <v>298500</v>
      </c>
      <c r="E53" s="111"/>
      <c r="F53" s="103">
        <f t="shared" ref="F53:F56" si="39">SUM(G53)</f>
        <v>298500</v>
      </c>
      <c r="G53" s="109">
        <f t="shared" si="38"/>
        <v>298500</v>
      </c>
      <c r="H53" s="111"/>
      <c r="I53" s="111"/>
      <c r="J53" s="111"/>
      <c r="K53" s="111"/>
      <c r="L53" s="111"/>
      <c r="M53" s="111"/>
      <c r="N53" s="111"/>
      <c r="O53" s="111"/>
      <c r="P53" s="111"/>
      <c r="Q53" s="111"/>
      <c r="R53" s="111"/>
      <c r="S53" s="109">
        <f t="shared" si="28"/>
        <v>0</v>
      </c>
      <c r="T53" s="118"/>
      <c r="U53" s="118"/>
      <c r="V53" s="118"/>
      <c r="W53" s="118"/>
      <c r="X53" s="118"/>
      <c r="Y53" s="118"/>
      <c r="Z53" s="118"/>
      <c r="AA53" s="118"/>
      <c r="AB53" s="118"/>
      <c r="AC53" s="118"/>
      <c r="AD53" s="118"/>
      <c r="AE53" s="118"/>
      <c r="AF53" s="118"/>
      <c r="AG53" s="118"/>
      <c r="AH53" s="118"/>
      <c r="AI53" s="118"/>
      <c r="AJ53" s="118"/>
      <c r="AK53" s="118"/>
      <c r="AL53" s="118"/>
      <c r="AM53" s="118"/>
      <c r="AN53" s="118"/>
      <c r="AO53" s="118"/>
      <c r="AP53" s="118"/>
      <c r="AQ53" s="118"/>
      <c r="AR53" s="118"/>
      <c r="AS53" s="118"/>
      <c r="AT53" s="118"/>
      <c r="AU53" s="118"/>
      <c r="AV53" s="118"/>
      <c r="AW53" s="118"/>
      <c r="AX53" s="118"/>
      <c r="AY53" s="129"/>
      <c r="AZ53" s="118"/>
      <c r="BA53" s="109">
        <f t="shared" si="30"/>
        <v>298500</v>
      </c>
      <c r="BB53" s="111"/>
      <c r="BC53" s="133">
        <v>298500</v>
      </c>
      <c r="BD53" s="118"/>
      <c r="BE53" s="118"/>
      <c r="BF53" s="118"/>
      <c r="BG53" s="118"/>
      <c r="BH53" s="118"/>
      <c r="BI53" s="118"/>
      <c r="BJ53" s="118"/>
      <c r="BK53" s="118"/>
      <c r="BL53" s="118"/>
      <c r="BM53" s="118"/>
      <c r="BN53" s="118"/>
      <c r="BO53" s="111"/>
      <c r="BP53" s="111"/>
    </row>
    <row r="54" ht="23" customHeight="true" spans="1:68">
      <c r="A54" s="101" t="s">
        <v>100</v>
      </c>
      <c r="B54" s="101" t="s">
        <v>101</v>
      </c>
      <c r="C54" s="101" t="s">
        <v>299</v>
      </c>
      <c r="D54" s="103">
        <f t="shared" si="36"/>
        <v>295000</v>
      </c>
      <c r="E54" s="111"/>
      <c r="F54" s="103">
        <f t="shared" si="39"/>
        <v>295000</v>
      </c>
      <c r="G54" s="109">
        <f t="shared" si="38"/>
        <v>295000</v>
      </c>
      <c r="H54" s="111"/>
      <c r="I54" s="111"/>
      <c r="J54" s="111"/>
      <c r="K54" s="111"/>
      <c r="L54" s="111"/>
      <c r="M54" s="111"/>
      <c r="N54" s="111"/>
      <c r="O54" s="111"/>
      <c r="P54" s="111"/>
      <c r="Q54" s="111"/>
      <c r="R54" s="111"/>
      <c r="S54" s="109">
        <f t="shared" si="28"/>
        <v>0</v>
      </c>
      <c r="T54" s="118"/>
      <c r="U54" s="118"/>
      <c r="V54" s="118"/>
      <c r="W54" s="118"/>
      <c r="X54" s="118"/>
      <c r="Y54" s="118"/>
      <c r="Z54" s="118"/>
      <c r="AA54" s="118"/>
      <c r="AB54" s="118"/>
      <c r="AC54" s="118"/>
      <c r="AD54" s="118"/>
      <c r="AE54" s="118"/>
      <c r="AF54" s="118"/>
      <c r="AG54" s="118"/>
      <c r="AH54" s="118"/>
      <c r="AI54" s="118"/>
      <c r="AJ54" s="118"/>
      <c r="AK54" s="118"/>
      <c r="AL54" s="118"/>
      <c r="AM54" s="118"/>
      <c r="AN54" s="118"/>
      <c r="AO54" s="118"/>
      <c r="AP54" s="118"/>
      <c r="AQ54" s="118"/>
      <c r="AR54" s="118"/>
      <c r="AS54" s="118"/>
      <c r="AT54" s="118"/>
      <c r="AU54" s="118"/>
      <c r="AV54" s="118"/>
      <c r="AW54" s="118"/>
      <c r="AX54" s="118"/>
      <c r="AY54" s="129"/>
      <c r="AZ54" s="118"/>
      <c r="BA54" s="109">
        <f t="shared" si="30"/>
        <v>295000</v>
      </c>
      <c r="BB54" s="111"/>
      <c r="BC54" s="133">
        <v>295000</v>
      </c>
      <c r="BD54" s="118"/>
      <c r="BE54" s="118"/>
      <c r="BF54" s="118"/>
      <c r="BG54" s="118"/>
      <c r="BH54" s="118"/>
      <c r="BI54" s="118"/>
      <c r="BJ54" s="118"/>
      <c r="BK54" s="118"/>
      <c r="BL54" s="118"/>
      <c r="BM54" s="118"/>
      <c r="BN54" s="118"/>
      <c r="BO54" s="111"/>
      <c r="BP54" s="111"/>
    </row>
    <row r="55" ht="23" customHeight="true" spans="1:68">
      <c r="A55" s="101" t="s">
        <v>100</v>
      </c>
      <c r="B55" s="101" t="s">
        <v>101</v>
      </c>
      <c r="C55" s="101" t="s">
        <v>300</v>
      </c>
      <c r="D55" s="103">
        <f t="shared" si="36"/>
        <v>1200000</v>
      </c>
      <c r="E55" s="111"/>
      <c r="F55" s="103">
        <v>1200000</v>
      </c>
      <c r="G55" s="109">
        <f t="shared" si="38"/>
        <v>1800000</v>
      </c>
      <c r="H55" s="111"/>
      <c r="I55" s="111"/>
      <c r="J55" s="111"/>
      <c r="K55" s="111"/>
      <c r="L55" s="111"/>
      <c r="M55" s="111"/>
      <c r="N55" s="111"/>
      <c r="O55" s="111"/>
      <c r="P55" s="111"/>
      <c r="Q55" s="111"/>
      <c r="R55" s="111"/>
      <c r="S55" s="109">
        <f t="shared" si="28"/>
        <v>0</v>
      </c>
      <c r="T55" s="118"/>
      <c r="U55" s="118"/>
      <c r="V55" s="118"/>
      <c r="W55" s="118"/>
      <c r="X55" s="118"/>
      <c r="Y55" s="118"/>
      <c r="Z55" s="118"/>
      <c r="AA55" s="118"/>
      <c r="AB55" s="118"/>
      <c r="AC55" s="118"/>
      <c r="AD55" s="118"/>
      <c r="AE55" s="118"/>
      <c r="AF55" s="118"/>
      <c r="AG55" s="118"/>
      <c r="AH55" s="118"/>
      <c r="AI55" s="118"/>
      <c r="AJ55" s="118"/>
      <c r="AK55" s="118"/>
      <c r="AL55" s="118"/>
      <c r="AM55" s="118"/>
      <c r="AN55" s="118"/>
      <c r="AO55" s="118"/>
      <c r="AP55" s="118"/>
      <c r="AQ55" s="118"/>
      <c r="AR55" s="118"/>
      <c r="AS55" s="118"/>
      <c r="AT55" s="118"/>
      <c r="AU55" s="118"/>
      <c r="AV55" s="118"/>
      <c r="AW55" s="118"/>
      <c r="AX55" s="118"/>
      <c r="AY55" s="129"/>
      <c r="AZ55" s="118"/>
      <c r="BA55" s="109">
        <f t="shared" si="30"/>
        <v>1800000</v>
      </c>
      <c r="BB55" s="111"/>
      <c r="BC55" s="133">
        <v>1800000</v>
      </c>
      <c r="BD55" s="118"/>
      <c r="BE55" s="118"/>
      <c r="BF55" s="118"/>
      <c r="BG55" s="118"/>
      <c r="BH55" s="118"/>
      <c r="BI55" s="118"/>
      <c r="BJ55" s="118"/>
      <c r="BK55" s="118"/>
      <c r="BL55" s="118"/>
      <c r="BM55" s="118"/>
      <c r="BN55" s="118"/>
      <c r="BO55" s="111"/>
      <c r="BP55" s="111"/>
    </row>
    <row r="56" ht="23" customHeight="true" spans="1:68">
      <c r="A56" s="101" t="s">
        <v>100</v>
      </c>
      <c r="B56" s="101" t="s">
        <v>101</v>
      </c>
      <c r="C56" s="101" t="s">
        <v>301</v>
      </c>
      <c r="D56" s="103">
        <f t="shared" si="36"/>
        <v>250000</v>
      </c>
      <c r="E56" s="111"/>
      <c r="F56" s="103">
        <f>SUM(G56)</f>
        <v>250000</v>
      </c>
      <c r="G56" s="109">
        <f t="shared" si="38"/>
        <v>250000</v>
      </c>
      <c r="H56" s="111"/>
      <c r="I56" s="111"/>
      <c r="J56" s="111"/>
      <c r="K56" s="111"/>
      <c r="L56" s="111"/>
      <c r="M56" s="111"/>
      <c r="N56" s="111"/>
      <c r="O56" s="111"/>
      <c r="P56" s="111"/>
      <c r="Q56" s="111"/>
      <c r="R56" s="111"/>
      <c r="S56" s="109">
        <f t="shared" si="28"/>
        <v>0</v>
      </c>
      <c r="T56" s="118"/>
      <c r="U56" s="118"/>
      <c r="V56" s="118"/>
      <c r="W56" s="118"/>
      <c r="X56" s="118"/>
      <c r="Y56" s="118"/>
      <c r="Z56" s="118"/>
      <c r="AA56" s="118"/>
      <c r="AB56" s="118"/>
      <c r="AC56" s="118"/>
      <c r="AD56" s="118"/>
      <c r="AE56" s="118"/>
      <c r="AF56" s="118"/>
      <c r="AG56" s="118"/>
      <c r="AH56" s="118"/>
      <c r="AI56" s="118"/>
      <c r="AJ56" s="118"/>
      <c r="AK56" s="118"/>
      <c r="AL56" s="118"/>
      <c r="AM56" s="118"/>
      <c r="AN56" s="118"/>
      <c r="AO56" s="118"/>
      <c r="AP56" s="118"/>
      <c r="AQ56" s="118"/>
      <c r="AR56" s="118"/>
      <c r="AS56" s="118"/>
      <c r="AT56" s="118"/>
      <c r="AU56" s="118"/>
      <c r="AV56" s="118"/>
      <c r="AW56" s="118"/>
      <c r="AX56" s="118"/>
      <c r="AY56" s="129"/>
      <c r="AZ56" s="118"/>
      <c r="BA56" s="109">
        <f t="shared" si="30"/>
        <v>250000</v>
      </c>
      <c r="BB56" s="111"/>
      <c r="BC56" s="133">
        <v>250000</v>
      </c>
      <c r="BD56" s="118"/>
      <c r="BE56" s="118"/>
      <c r="BF56" s="118"/>
      <c r="BG56" s="118"/>
      <c r="BH56" s="118"/>
      <c r="BI56" s="118"/>
      <c r="BJ56" s="118"/>
      <c r="BK56" s="118"/>
      <c r="BL56" s="118"/>
      <c r="BM56" s="118"/>
      <c r="BN56" s="118"/>
      <c r="BO56" s="111"/>
      <c r="BP56" s="111"/>
    </row>
  </sheetData>
  <mergeCells count="23">
    <mergeCell ref="A1:R1"/>
    <mergeCell ref="S1:AP1"/>
    <mergeCell ref="AR1:BP1"/>
    <mergeCell ref="A2:C2"/>
    <mergeCell ref="S2:X2"/>
    <mergeCell ref="AR2:AY2"/>
    <mergeCell ref="BN2:BP2"/>
    <mergeCell ref="A3:C3"/>
    <mergeCell ref="I3:L3"/>
    <mergeCell ref="M3:P3"/>
    <mergeCell ref="T3:AA3"/>
    <mergeCell ref="AB3:AF3"/>
    <mergeCell ref="AI3:AK3"/>
    <mergeCell ref="AL3:AM3"/>
    <mergeCell ref="AS3:AU3"/>
    <mergeCell ref="AX3:AY3"/>
    <mergeCell ref="BD3:BG3"/>
    <mergeCell ref="BH3:BJ3"/>
    <mergeCell ref="BL3:BM3"/>
    <mergeCell ref="BN3:BO3"/>
    <mergeCell ref="D3:D4"/>
    <mergeCell ref="E3:E4"/>
    <mergeCell ref="F3:F4"/>
  </mergeCells>
  <pageMargins left="0.865277777777778" right="0.432638888888889" top="1.0625" bottom="0.590277777777778" header="0.313888888888889" footer="0.55"/>
  <pageSetup paperSize="8" orientation="landscape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部门基本情况表</vt:lpstr>
      <vt:lpstr>部门预算收支总表（一）</vt:lpstr>
      <vt:lpstr>部门预算收入总表（二）</vt:lpstr>
      <vt:lpstr>部门预算支出总表（三）</vt:lpstr>
      <vt:lpstr>财政拨款预算收支总表（四）</vt:lpstr>
      <vt:lpstr>纳入财政专户管理的事业收入支出表（五）</vt:lpstr>
      <vt:lpstr>一般公共预算财政拨款支出表（六）</vt:lpstr>
      <vt:lpstr>一般公共预算财政拨款基本支出经济分类表（七）</vt:lpstr>
      <vt:lpstr>一般公共预算财政拨款基本及项目经济分类总表（八）</vt:lpstr>
      <vt:lpstr>政府性基金预算收入表（九）</vt:lpstr>
      <vt:lpstr>政府性基金预算支出表（十）</vt:lpstr>
      <vt:lpstr>三公经费表（十一）</vt:lpstr>
      <vt:lpstr>机关运行经费（十二）</vt:lpstr>
      <vt:lpstr>政府采购预算计划表（十三）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dcterms:created xsi:type="dcterms:W3CDTF">2017-04-07T16:05:00Z</dcterms:created>
  <cp:lastPrinted>2022-11-23T17:31:00Z</cp:lastPrinted>
  <dcterms:modified xsi:type="dcterms:W3CDTF">2025-02-27T10:37:35Z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2052-11.8.2.9695</vt:lpwstr>
  </property>
  <property fmtid="{D5CDD505-2E9C-101B-9397-08002B2CF9AE}" pid="3" name="ICV">
    <vt:lpwstr>2FAF4DCB5D8D426197D1944405DDA865</vt:lpwstr>
  </property>
</Properties>
</file>